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172.16.59.35\kensetsu\★工事事務\■工事・委託\■1.工事・業務入力\R07工事・委託\R07　舗装\"/>
    </mc:Choice>
  </mc:AlternateContent>
  <xr:revisionPtr revIDLastSave="0" documentId="13_ncr:1_{E8FCF699-C248-43B9-8603-C1088BF8992E}" xr6:coauthVersionLast="45" xr6:coauthVersionMax="47" xr10:uidLastSave="{00000000-0000-0000-0000-000000000000}"/>
  <bookViews>
    <workbookView xWindow="-120" yWindow="330" windowWidth="20730" windowHeight="11310" tabRatio="895" activeTab="1" xr2:uid="{00000000-000D-0000-FFFF-FFFF00000000}"/>
  </bookViews>
  <sheets>
    <sheet name="基本事項" sheetId="10" r:id="rId1"/>
    <sheet name="数量" sheetId="5" r:id="rId2"/>
    <sheet name="区画線" sheetId="8" r:id="rId3"/>
    <sheet name="運搬" sheetId="3" r:id="rId4"/>
  </sheets>
  <definedNames>
    <definedName name="_xlnm.Print_Area" localSheetId="3">運搬!$A$1:$K$57</definedName>
    <definedName name="_xlnm.Print_Area" localSheetId="2">区画線!$B$2:$H$32</definedName>
    <definedName name="_xlnm.Print_Area" localSheetId="1">数量!$B$2:$J$61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 i="5" l="1"/>
  <c r="E10" i="5"/>
  <c r="E35" i="5" l="1"/>
  <c r="D11" i="10"/>
  <c r="D11" i="8" s="1"/>
  <c r="G31" i="5"/>
  <c r="E31" i="5"/>
  <c r="B2" i="5"/>
  <c r="E4" i="5"/>
  <c r="E3" i="5"/>
  <c r="G35" i="5" l="1"/>
  <c r="D12" i="8"/>
  <c r="B3" i="8"/>
  <c r="D61" i="8" l="1"/>
  <c r="D60" i="8"/>
  <c r="D58" i="8"/>
  <c r="D57" i="8"/>
  <c r="D56" i="8"/>
  <c r="D55" i="8"/>
  <c r="D54" i="8"/>
  <c r="D53" i="8"/>
  <c r="D52" i="8"/>
  <c r="D51" i="8"/>
  <c r="D50" i="8"/>
  <c r="D49" i="8"/>
  <c r="D48" i="8"/>
  <c r="D47" i="8"/>
  <c r="D46" i="8"/>
  <c r="D45" i="8"/>
  <c r="D44" i="8"/>
  <c r="D43" i="8"/>
  <c r="D42" i="8"/>
  <c r="D30" i="8"/>
  <c r="H29" i="8"/>
  <c r="E29" i="8"/>
  <c r="F29" i="8" s="1"/>
  <c r="H28" i="8"/>
  <c r="E28" i="8"/>
  <c r="F28" i="8" s="1"/>
  <c r="D21" i="8"/>
  <c r="H20" i="8"/>
  <c r="E20" i="8"/>
  <c r="F20" i="8" s="1"/>
  <c r="H19" i="8"/>
  <c r="E19" i="8"/>
  <c r="F19" i="8" s="1"/>
  <c r="H18" i="8"/>
  <c r="E18" i="8"/>
  <c r="F18" i="8" s="1"/>
  <c r="H17" i="8"/>
  <c r="E17" i="8"/>
  <c r="F17" i="8" s="1"/>
  <c r="H16" i="8"/>
  <c r="E16" i="8"/>
  <c r="F16" i="8" s="1"/>
  <c r="H15" i="8"/>
  <c r="E15" i="8"/>
  <c r="F15" i="8" s="1"/>
  <c r="H14" i="8"/>
  <c r="E14" i="8"/>
  <c r="F14" i="8" s="1"/>
  <c r="H13" i="8"/>
  <c r="E13" i="8"/>
  <c r="F13" i="8" s="1"/>
  <c r="E12" i="8"/>
  <c r="F12" i="8" s="1"/>
  <c r="E11" i="8"/>
  <c r="F11" i="8" s="1"/>
  <c r="F30" i="8" l="1"/>
  <c r="I31" i="8" s="1"/>
  <c r="F21" i="8"/>
  <c r="H35" i="5"/>
  <c r="H31" i="5"/>
  <c r="H10" i="5"/>
  <c r="E31" i="8" l="1"/>
  <c r="F31" i="8"/>
  <c r="I29" i="8"/>
  <c r="G29" i="8" s="1"/>
  <c r="I28" i="8"/>
  <c r="G28" i="8" s="1"/>
  <c r="H12" i="8"/>
  <c r="E22" i="8"/>
  <c r="I22" i="8" s="1"/>
  <c r="H11" i="8"/>
  <c r="I17" i="8" l="1"/>
  <c r="G17" i="8" s="1"/>
  <c r="I20" i="8"/>
  <c r="G20" i="8" s="1"/>
  <c r="I12" i="8"/>
  <c r="G12" i="8" s="1"/>
  <c r="G36" i="5" s="1"/>
  <c r="H36" i="5" s="1"/>
  <c r="I15" i="8"/>
  <c r="G15" i="8" s="1"/>
  <c r="I18" i="8"/>
  <c r="G18" i="8" s="1"/>
  <c r="I13" i="8"/>
  <c r="G13" i="8" s="1"/>
  <c r="I16" i="8"/>
  <c r="G16" i="8" s="1"/>
  <c r="I14" i="8"/>
  <c r="G14" i="8" s="1"/>
  <c r="I19" i="8"/>
  <c r="G19" i="8" s="1"/>
  <c r="I11" i="8"/>
  <c r="G11" i="8" s="1"/>
  <c r="D12" i="10" s="1"/>
  <c r="G32" i="5" s="1"/>
  <c r="H32" i="5" s="1"/>
  <c r="F22" i="8"/>
  <c r="G30" i="8"/>
  <c r="G21" i="8" l="1"/>
</calcChain>
</file>

<file path=xl/sharedStrings.xml><?xml version="1.0" encoding="utf-8"?>
<sst xmlns="http://schemas.openxmlformats.org/spreadsheetml/2006/main" count="267" uniqueCount="124">
  <si>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</si>
  <si>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</si>
  <si>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</si>
  <si>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</si>
  <si>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</si>
  <si>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</si>
  <si>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</si>
  <si>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地形図CAD計測</t>
    <rPh sb="0" eb="3">
      <t>チケイズ</t>
    </rPh>
    <rPh sb="6" eb="8">
      <t>ケイソク</t>
    </rPh>
    <phoneticPr fontId="1"/>
  </si>
  <si>
    <t>舗装版切断</t>
    <rPh sb="0" eb="2">
      <t>ホソウ</t>
    </rPh>
    <rPh sb="2" eb="3">
      <t>バン</t>
    </rPh>
    <rPh sb="3" eb="5">
      <t>セツダン</t>
    </rPh>
    <phoneticPr fontId="1"/>
  </si>
  <si>
    <t>舗装版破砕　(小規模)</t>
    <rPh sb="0" eb="2">
      <t>ホソウ</t>
    </rPh>
    <rPh sb="2" eb="3">
      <t>バン</t>
    </rPh>
    <rPh sb="3" eb="5">
      <t>ハサイ</t>
    </rPh>
    <rPh sb="7" eb="10">
      <t>ショウキボ</t>
    </rPh>
    <phoneticPr fontId="1"/>
  </si>
  <si>
    <t>As殻運搬</t>
    <rPh sb="2" eb="3">
      <t>ガラ</t>
    </rPh>
    <rPh sb="3" eb="5">
      <t>ウンパン</t>
    </rPh>
    <phoneticPr fontId="1"/>
  </si>
  <si>
    <t>殻処分　As破砕殻</t>
    <rPh sb="0" eb="1">
      <t>ガラ</t>
    </rPh>
    <rPh sb="1" eb="3">
      <t>ショブン</t>
    </rPh>
    <rPh sb="6" eb="8">
      <t>ハサイ</t>
    </rPh>
    <rPh sb="8" eb="9">
      <t>ガラ</t>
    </rPh>
    <phoneticPr fontId="1"/>
  </si>
  <si>
    <t>表層</t>
    <rPh sb="0" eb="1">
      <t>ヒョウ</t>
    </rPh>
    <rPh sb="1" eb="2">
      <t>ソウ</t>
    </rPh>
    <phoneticPr fontId="1"/>
  </si>
  <si>
    <t>不陸整正　補足材あり</t>
    <rPh sb="0" eb="1">
      <t>フ</t>
    </rPh>
    <rPh sb="1" eb="2">
      <t>リク</t>
    </rPh>
    <rPh sb="2" eb="4">
      <t>セイセイ</t>
    </rPh>
    <rPh sb="5" eb="7">
      <t>ホソク</t>
    </rPh>
    <rPh sb="7" eb="8">
      <t>ザイ</t>
    </rPh>
    <phoneticPr fontId="1"/>
  </si>
  <si>
    <t>ペイント式区画線　外側実線</t>
    <rPh sb="4" eb="5">
      <t>シキ</t>
    </rPh>
    <rPh sb="5" eb="8">
      <t>クカクセン</t>
    </rPh>
    <rPh sb="9" eb="11">
      <t>ソトガワ</t>
    </rPh>
    <rPh sb="11" eb="13">
      <t>ジッセン</t>
    </rPh>
    <phoneticPr fontId="1"/>
  </si>
  <si>
    <t>ペイント式区画線　中央破線</t>
    <rPh sb="4" eb="5">
      <t>シキ</t>
    </rPh>
    <rPh sb="5" eb="8">
      <t>クカクセン</t>
    </rPh>
    <rPh sb="9" eb="11">
      <t>チュウオウ</t>
    </rPh>
    <rPh sb="11" eb="13">
      <t>ハセン</t>
    </rPh>
    <phoneticPr fontId="1"/>
  </si>
  <si>
    <t>溶融式区画線　横断歩道</t>
    <rPh sb="0" eb="2">
      <t>ヨウユウ</t>
    </rPh>
    <rPh sb="2" eb="3">
      <t>シキ</t>
    </rPh>
    <rPh sb="3" eb="6">
      <t>クカクセン</t>
    </rPh>
    <rPh sb="7" eb="9">
      <t>オウダン</t>
    </rPh>
    <rPh sb="9" eb="11">
      <t>ホドウ</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</si>
  <si>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</si>
  <si>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</si>
  <si>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延長</t>
    <rPh sb="0" eb="2">
      <t>エンチョウ</t>
    </rPh>
    <phoneticPr fontId="1"/>
  </si>
  <si>
    <t>面積</t>
    <rPh sb="0" eb="2">
      <t>メンセキ</t>
    </rPh>
    <phoneticPr fontId="1"/>
  </si>
  <si>
    <t>m2</t>
    <phoneticPr fontId="1"/>
  </si>
  <si>
    <t>m</t>
    <phoneticPr fontId="1"/>
  </si>
  <si>
    <t>t</t>
    <phoneticPr fontId="1"/>
  </si>
  <si>
    <t>m3</t>
    <phoneticPr fontId="1"/>
  </si>
  <si>
    <t>溶融式区画線　ダイヤ</t>
    <rPh sb="0" eb="2">
      <t>ヨウユウ</t>
    </rPh>
    <rPh sb="2" eb="3">
      <t>シキ</t>
    </rPh>
    <rPh sb="3" eb="6">
      <t>クカクセン</t>
    </rPh>
    <phoneticPr fontId="1"/>
  </si>
  <si>
    <t>m</t>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</si>
  <si>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</si>
  <si>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線幅 15㎝</t>
    <rPh sb="0" eb="1">
      <t>セン</t>
    </rPh>
    <rPh sb="1" eb="2">
      <t>ハバ</t>
    </rPh>
    <phoneticPr fontId="1"/>
  </si>
  <si>
    <t>人</t>
    <rPh sb="0" eb="1">
      <t>ヒト</t>
    </rPh>
    <phoneticPr fontId="1"/>
  </si>
  <si>
    <t>運搬距離 = 　　 km</t>
    <rPh sb="0" eb="2">
      <t>ウンパン</t>
    </rPh>
    <rPh sb="2" eb="4">
      <t>キョリ</t>
    </rPh>
    <phoneticPr fontId="1"/>
  </si>
  <si>
    <t>材料費</t>
    <rPh sb="0" eb="2">
      <t>ザイリョウ</t>
    </rPh>
    <rPh sb="2" eb="3">
      <t>ヒ</t>
    </rPh>
    <phoneticPr fontId="1"/>
  </si>
  <si>
    <t>機・労</t>
    <rPh sb="0" eb="1">
      <t>キ</t>
    </rPh>
    <rPh sb="2" eb="3">
      <t>ロウ</t>
    </rPh>
    <phoneticPr fontId="1"/>
  </si>
  <si>
    <t>線幅 45㎝</t>
    <rPh sb="0" eb="1">
      <t>セン</t>
    </rPh>
    <rPh sb="1" eb="2">
      <t>ハバ</t>
    </rPh>
    <phoneticPr fontId="1"/>
  </si>
  <si>
    <t xml:space="preserve"> 表層　</t>
    <phoneticPr fontId="1"/>
  </si>
  <si>
    <t>線幅 45㎝　</t>
    <rPh sb="0" eb="1">
      <t>セン</t>
    </rPh>
    <rPh sb="1" eb="2">
      <t>ハバ</t>
    </rPh>
    <phoneticPr fontId="1"/>
  </si>
  <si>
    <t>標準作業量に満たない場合の計算式による</t>
    <rPh sb="0" eb="1">
      <t>ヒョウジュン</t>
    </rPh>
    <rPh sb="1" eb="3">
      <t>サギョウ</t>
    </rPh>
    <rPh sb="3" eb="4">
      <t>リョウ</t>
    </rPh>
    <rPh sb="5" eb="6">
      <t>ミ</t>
    </rPh>
    <rPh sb="9" eb="11">
      <t>バアイ</t>
    </rPh>
    <rPh sb="12" eb="14">
      <t>ケイサン</t>
    </rPh>
    <rPh sb="14" eb="15">
      <t>シキ</t>
    </rPh>
    <phoneticPr fontId="1"/>
  </si>
  <si>
    <t>○</t>
    <phoneticPr fontId="15"/>
  </si>
  <si>
    <t>○○○○●○○○○●○○○○●○○</t>
    <phoneticPr fontId="15"/>
  </si>
  <si>
    <t>○○</t>
    <phoneticPr fontId="15"/>
  </si>
  <si>
    <t>○○○○</t>
    <phoneticPr fontId="15"/>
  </si>
  <si>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15"/>
  </si>
  <si>
    <t>現場条件</t>
    <rPh sb="0" eb="2">
      <t>ゲンバ</t>
    </rPh>
    <rPh sb="2" eb="4">
      <t>ジョウケン</t>
    </rPh>
    <phoneticPr fontId="15"/>
  </si>
  <si>
    <t>1 共用</t>
    <rPh sb="2" eb="4">
      <t>キョウヨウ</t>
    </rPh>
    <phoneticPr fontId="15"/>
  </si>
  <si>
    <t>ｍ</t>
    <phoneticPr fontId="15"/>
  </si>
  <si>
    <t>日</t>
    <rPh sb="0" eb="1">
      <t>ニチ</t>
    </rPh>
    <phoneticPr fontId="15"/>
  </si>
  <si>
    <t>区画線設置、区画線消去（削取り式）</t>
    <rPh sb="0" eb="3">
      <t>クカクセン</t>
    </rPh>
    <rPh sb="3" eb="5">
      <t>セッチ</t>
    </rPh>
    <rPh sb="6" eb="9">
      <t>クカクセン</t>
    </rPh>
    <rPh sb="9" eb="11">
      <t>ショウキョ</t>
    </rPh>
    <rPh sb="12" eb="13">
      <t>ソ</t>
    </rPh>
    <rPh sb="13" eb="14">
      <t>ト</t>
    </rPh>
    <rPh sb="15" eb="16">
      <t>シキ</t>
    </rPh>
    <phoneticPr fontId="15"/>
  </si>
  <si>
    <t>単位</t>
    <rPh sb="0" eb="2">
      <t>タンイ</t>
    </rPh>
    <phoneticPr fontId="15"/>
  </si>
  <si>
    <t>(材料費)</t>
    <rPh sb="1" eb="3">
      <t>ザイリョウ</t>
    </rPh>
    <rPh sb="3" eb="4">
      <t>ヒ</t>
    </rPh>
    <phoneticPr fontId="15"/>
  </si>
  <si>
    <t>日当たり</t>
    <rPh sb="0" eb="1">
      <t>ニチ</t>
    </rPh>
    <rPh sb="1" eb="2">
      <t>ア</t>
    </rPh>
    <phoneticPr fontId="15"/>
  </si>
  <si>
    <t>作業日数</t>
    <rPh sb="0" eb="2">
      <t>サギョウ</t>
    </rPh>
    <rPh sb="2" eb="4">
      <t>ニッスウ</t>
    </rPh>
    <phoneticPr fontId="15"/>
  </si>
  <si>
    <t>(機・労)</t>
    <phoneticPr fontId="15"/>
  </si>
  <si>
    <t>適　用</t>
    <rPh sb="0" eb="1">
      <t>テキ</t>
    </rPh>
    <rPh sb="2" eb="3">
      <t>ヨウ</t>
    </rPh>
    <phoneticPr fontId="15"/>
  </si>
  <si>
    <t>名　称　　　規　格</t>
    <rPh sb="0" eb="1">
      <t>メイ</t>
    </rPh>
    <rPh sb="2" eb="3">
      <t>ショウ</t>
    </rPh>
    <rPh sb="6" eb="7">
      <t>タダシ</t>
    </rPh>
    <rPh sb="8" eb="9">
      <t>カク</t>
    </rPh>
    <phoneticPr fontId="15"/>
  </si>
  <si>
    <t>計上数量</t>
    <rPh sb="0" eb="2">
      <t>ケイジョウ</t>
    </rPh>
    <phoneticPr fontId="15"/>
  </si>
  <si>
    <t>作業量</t>
    <phoneticPr fontId="15"/>
  </si>
  <si>
    <t>X</t>
    <phoneticPr fontId="15"/>
  </si>
  <si>
    <t xml:space="preserve"> D</t>
    <phoneticPr fontId="15"/>
  </si>
  <si>
    <t>X／D</t>
    <phoneticPr fontId="15"/>
  </si>
  <si>
    <t>D'=α･X</t>
    <phoneticPr fontId="15"/>
  </si>
  <si>
    <t>14 ペイント式 実線 W15</t>
    <rPh sb="7" eb="8">
      <t>シキ</t>
    </rPh>
    <rPh sb="9" eb="11">
      <t>ジッセン</t>
    </rPh>
    <phoneticPr fontId="15"/>
  </si>
  <si>
    <t>15 ペイント式 破線 W15</t>
    <rPh sb="7" eb="8">
      <t>シキ</t>
    </rPh>
    <rPh sb="9" eb="11">
      <t>ハセン</t>
    </rPh>
    <phoneticPr fontId="15"/>
  </si>
  <si>
    <t>00 ─</t>
  </si>
  <si>
    <t>　　　計</t>
    <rPh sb="3" eb="4">
      <t>ケイ</t>
    </rPh>
    <phoneticPr fontId="15"/>
  </si>
  <si>
    <t>計</t>
    <rPh sb="0" eb="1">
      <t>ケイ</t>
    </rPh>
    <phoneticPr fontId="15"/>
  </si>
  <si>
    <t>平成29.12.18長野県29建政技第33号の12</t>
    <phoneticPr fontId="15"/>
  </si>
  <si>
    <t>計上日数</t>
    <rPh sb="0" eb="2">
      <t>ケイジョウ</t>
    </rPh>
    <rPh sb="2" eb="3">
      <t>ニチ</t>
    </rPh>
    <rPh sb="3" eb="4">
      <t>スウ</t>
    </rPh>
    <phoneticPr fontId="15"/>
  </si>
  <si>
    <t>区画線消去（ウォータージェット式）</t>
    <rPh sb="0" eb="3">
      <t>クカクセン</t>
    </rPh>
    <rPh sb="3" eb="5">
      <t>ショウキョ</t>
    </rPh>
    <rPh sb="15" eb="16">
      <t>シキ</t>
    </rPh>
    <phoneticPr fontId="15"/>
  </si>
  <si>
    <t>20 ─</t>
  </si>
  <si>
    <t>名称　規格</t>
    <rPh sb="0" eb="2">
      <t>メイショウ</t>
    </rPh>
    <rPh sb="3" eb="5">
      <t>キカク</t>
    </rPh>
    <phoneticPr fontId="15"/>
  </si>
  <si>
    <t>Active</t>
    <phoneticPr fontId="15"/>
  </si>
  <si>
    <t>2 排水性･共用</t>
    <rPh sb="2" eb="5">
      <t>ハイスイセイ</t>
    </rPh>
    <rPh sb="6" eb="8">
      <t>キョウヨウ</t>
    </rPh>
    <phoneticPr fontId="15"/>
  </si>
  <si>
    <t>3 未供用</t>
    <rPh sb="2" eb="3">
      <t>ミ</t>
    </rPh>
    <rPh sb="3" eb="5">
      <t>キョウヨウ</t>
    </rPh>
    <phoneticPr fontId="15"/>
  </si>
  <si>
    <t>4 排水性･未供用</t>
    <rPh sb="2" eb="5">
      <t>ハイスイセイ</t>
    </rPh>
    <rPh sb="6" eb="7">
      <t>ミ</t>
    </rPh>
    <rPh sb="7" eb="9">
      <t>キョウヨウ</t>
    </rPh>
    <phoneticPr fontId="15"/>
  </si>
  <si>
    <t>00 ─</t>
    <phoneticPr fontId="15"/>
  </si>
  <si>
    <t>01 溶融式 手動 実線 W15</t>
    <rPh sb="3" eb="6">
      <t>ヨウユウシキ</t>
    </rPh>
    <rPh sb="7" eb="9">
      <t>シュドウ</t>
    </rPh>
    <rPh sb="10" eb="12">
      <t>ジッセン</t>
    </rPh>
    <phoneticPr fontId="15"/>
  </si>
  <si>
    <t>02 溶融式 手動 実線 W20</t>
    <rPh sb="3" eb="6">
      <t>ヨウユウシキ</t>
    </rPh>
    <rPh sb="7" eb="9">
      <t>シュドウ</t>
    </rPh>
    <rPh sb="10" eb="12">
      <t>ジッセン</t>
    </rPh>
    <phoneticPr fontId="15"/>
  </si>
  <si>
    <t>03 溶融式 手動 実線 W30</t>
    <rPh sb="3" eb="6">
      <t>ヨウユウシキ</t>
    </rPh>
    <rPh sb="7" eb="9">
      <t>シュドウ</t>
    </rPh>
    <rPh sb="10" eb="12">
      <t>ジッセン</t>
    </rPh>
    <phoneticPr fontId="15"/>
  </si>
  <si>
    <t>04 溶融式 手動 実線 W45</t>
    <rPh sb="3" eb="6">
      <t>ヨウユウシキ</t>
    </rPh>
    <rPh sb="7" eb="9">
      <t>シュドウ</t>
    </rPh>
    <rPh sb="10" eb="12">
      <t>ジッセン</t>
    </rPh>
    <phoneticPr fontId="15"/>
  </si>
  <si>
    <t>05 溶融式 手動 破線 W15</t>
    <rPh sb="3" eb="6">
      <t>ヨウユウシキ</t>
    </rPh>
    <rPh sb="7" eb="9">
      <t>シュドウ</t>
    </rPh>
    <rPh sb="10" eb="12">
      <t>ハセン</t>
    </rPh>
    <phoneticPr fontId="15"/>
  </si>
  <si>
    <t>06 溶融式 手動 破線 W20</t>
    <rPh sb="3" eb="6">
      <t>ヨウユウシキ</t>
    </rPh>
    <rPh sb="7" eb="9">
      <t>シュドウ</t>
    </rPh>
    <rPh sb="10" eb="12">
      <t>ハセン</t>
    </rPh>
    <phoneticPr fontId="15"/>
  </si>
  <si>
    <t>07 溶融式 手動 破線 W30</t>
    <rPh sb="3" eb="6">
      <t>ヨウユウシキ</t>
    </rPh>
    <rPh sb="7" eb="9">
      <t>シュドウ</t>
    </rPh>
    <rPh sb="10" eb="12">
      <t>ハセン</t>
    </rPh>
    <phoneticPr fontId="15"/>
  </si>
  <si>
    <t>08 溶融式 手動 破線 W45</t>
    <rPh sb="3" eb="6">
      <t>ヨウユウシキ</t>
    </rPh>
    <rPh sb="7" eb="9">
      <t>シュドウ</t>
    </rPh>
    <rPh sb="10" eb="12">
      <t>ハセン</t>
    </rPh>
    <phoneticPr fontId="15"/>
  </si>
  <si>
    <t>09 溶融式 手動 ゼブラ W15</t>
    <rPh sb="3" eb="6">
      <t>ヨウユウシキ</t>
    </rPh>
    <rPh sb="7" eb="9">
      <t>シュドウ</t>
    </rPh>
    <phoneticPr fontId="15"/>
  </si>
  <si>
    <t>10 溶融式 手動 ゼブラ W20</t>
    <rPh sb="3" eb="6">
      <t>ヨウユウシキ</t>
    </rPh>
    <rPh sb="7" eb="9">
      <t>シュドウ</t>
    </rPh>
    <phoneticPr fontId="15"/>
  </si>
  <si>
    <t>11 溶融式 手動 ゼブラ W30</t>
    <rPh sb="3" eb="6">
      <t>ヨウユウシキ</t>
    </rPh>
    <rPh sb="7" eb="9">
      <t>シュドウ</t>
    </rPh>
    <phoneticPr fontId="15"/>
  </si>
  <si>
    <t>12 溶融式 手動 ゼブラ W45</t>
    <rPh sb="3" eb="6">
      <t>ヨウユウシキ</t>
    </rPh>
    <rPh sb="7" eb="9">
      <t>シュドウ</t>
    </rPh>
    <phoneticPr fontId="15"/>
  </si>
  <si>
    <t>13 溶融式 手動 矢印記号文字 W15</t>
    <rPh sb="3" eb="6">
      <t>ヨウユウシキ</t>
    </rPh>
    <rPh sb="7" eb="9">
      <t>シュドウ</t>
    </rPh>
    <rPh sb="10" eb="12">
      <t>ヤジルシ</t>
    </rPh>
    <rPh sb="12" eb="14">
      <t>キゴウ</t>
    </rPh>
    <rPh sb="14" eb="16">
      <t>モジ</t>
    </rPh>
    <phoneticPr fontId="15"/>
  </si>
  <si>
    <t>16 ペイント式 破線 W30</t>
    <rPh sb="7" eb="8">
      <t>シキ</t>
    </rPh>
    <rPh sb="9" eb="11">
      <t>ハセン</t>
    </rPh>
    <phoneticPr fontId="15"/>
  </si>
  <si>
    <t>17 区画線消去(削取り式) W15</t>
    <rPh sb="3" eb="6">
      <t>クカクセン</t>
    </rPh>
    <rPh sb="6" eb="8">
      <t>ショウキョ</t>
    </rPh>
    <rPh sb="9" eb="10">
      <t>ケズ</t>
    </rPh>
    <rPh sb="10" eb="11">
      <t>ト</t>
    </rPh>
    <rPh sb="12" eb="13">
      <t>シキ</t>
    </rPh>
    <phoneticPr fontId="15"/>
  </si>
  <si>
    <t>20 ─</t>
    <phoneticPr fontId="15"/>
  </si>
  <si>
    <t>21 区画線消去(WJ)溶融式 W15</t>
    <rPh sb="3" eb="6">
      <t>クカクセン</t>
    </rPh>
    <rPh sb="6" eb="8">
      <t>ショウキョ</t>
    </rPh>
    <rPh sb="12" eb="14">
      <t>ヨウユウ</t>
    </rPh>
    <rPh sb="14" eb="15">
      <t>シキ</t>
    </rPh>
    <phoneticPr fontId="15"/>
  </si>
  <si>
    <t>22 区画線消去(WJ)ﾍﾟｲﾝﾄ式 W15</t>
    <rPh sb="3" eb="6">
      <t>クカクセン</t>
    </rPh>
    <rPh sb="6" eb="8">
      <t>ショウキョ</t>
    </rPh>
    <rPh sb="17" eb="18">
      <t>シキ</t>
    </rPh>
    <phoneticPr fontId="15"/>
  </si>
  <si>
    <t>切削機運搬</t>
    <rPh sb="0" eb="2">
      <t>セッサク</t>
    </rPh>
    <rPh sb="2" eb="3">
      <t>キ</t>
    </rPh>
    <rPh sb="3" eb="5">
      <t>ウンパン</t>
    </rPh>
    <phoneticPr fontId="1"/>
  </si>
  <si>
    <t>路線名</t>
    <rPh sb="0" eb="2">
      <t>ロセン</t>
    </rPh>
    <rPh sb="2" eb="3">
      <t>メイ</t>
    </rPh>
    <phoneticPr fontId="1"/>
  </si>
  <si>
    <t>年度</t>
    <rPh sb="0" eb="2">
      <t>ネンド</t>
    </rPh>
    <phoneticPr fontId="1"/>
  </si>
  <si>
    <t>令和7年度</t>
    <rPh sb="0" eb="2">
      <t>レイワ</t>
    </rPh>
    <rPh sb="3" eb="5">
      <t>ネンド</t>
    </rPh>
    <phoneticPr fontId="1"/>
  </si>
  <si>
    <t>字</t>
    <rPh sb="0" eb="1">
      <t>アザ</t>
    </rPh>
    <phoneticPr fontId="1"/>
  </si>
  <si>
    <t>数量総括表</t>
  </si>
  <si>
    <t>幅員</t>
    <rPh sb="0" eb="2">
      <t>フクイン</t>
    </rPh>
    <phoneticPr fontId="1"/>
  </si>
  <si>
    <t>　　　　</t>
    <phoneticPr fontId="1"/>
  </si>
  <si>
    <t>路側線</t>
    <rPh sb="0" eb="2">
      <t>ロソク</t>
    </rPh>
    <rPh sb="2" eb="3">
      <t>セン</t>
    </rPh>
    <phoneticPr fontId="1"/>
  </si>
  <si>
    <t>　材料費</t>
    <rPh sb="1" eb="4">
      <t>ザイリョウヒ</t>
    </rPh>
    <phoneticPr fontId="1"/>
  </si>
  <si>
    <t>　機械労務</t>
    <rPh sb="1" eb="3">
      <t>キカイ</t>
    </rPh>
    <rPh sb="3" eb="5">
      <t>ロウム</t>
    </rPh>
    <phoneticPr fontId="1"/>
  </si>
  <si>
    <t>センター</t>
    <phoneticPr fontId="1"/>
  </si>
  <si>
    <t>入力欄</t>
    <rPh sb="0" eb="2">
      <t>ニュウリョク</t>
    </rPh>
    <rPh sb="2" eb="3">
      <t>ラン</t>
    </rPh>
    <phoneticPr fontId="1"/>
  </si>
  <si>
    <t>延長×2</t>
    <rPh sb="0" eb="2">
      <t>エンチョウ</t>
    </rPh>
    <phoneticPr fontId="1"/>
  </si>
  <si>
    <t>延長÷2</t>
    <rPh sb="0" eb="2">
      <t>エンチョウ</t>
    </rPh>
    <phoneticPr fontId="1"/>
  </si>
  <si>
    <t>基本事項</t>
    <rPh sb="0" eb="2">
      <t>キホン</t>
    </rPh>
    <rPh sb="2" eb="4">
      <t>ジコウ</t>
    </rPh>
    <phoneticPr fontId="1"/>
  </si>
  <si>
    <t>備考</t>
    <rPh sb="0" eb="2">
      <t>ビコウ</t>
    </rPh>
    <phoneticPr fontId="1"/>
  </si>
  <si>
    <t>入力項目</t>
    <rPh sb="0" eb="2">
      <t>ニュウリョク</t>
    </rPh>
    <rPh sb="2" eb="4">
      <t>コウモク</t>
    </rPh>
    <phoneticPr fontId="1"/>
  </si>
  <si>
    <t>区画線計算書</t>
    <phoneticPr fontId="1"/>
  </si>
  <si>
    <t>t=3cm タックコート塗布</t>
  </si>
  <si>
    <t>t=3cm タックコート塗布</t>
    <phoneticPr fontId="1"/>
  </si>
  <si>
    <t>t=5cm タックコート塗布</t>
    <phoneticPr fontId="1"/>
  </si>
  <si>
    <t>t=5cm プライムコート塗布</t>
    <phoneticPr fontId="1"/>
  </si>
  <si>
    <t>タックコート　Aｓ上</t>
    <rPh sb="9" eb="10">
      <t>ジョウ</t>
    </rPh>
    <phoneticPr fontId="1"/>
  </si>
  <si>
    <t>プライムコート　路盤上</t>
    <rPh sb="8" eb="10">
      <t>ロバン</t>
    </rPh>
    <rPh sb="10" eb="11">
      <t>ジョウ</t>
    </rPh>
    <phoneticPr fontId="1"/>
  </si>
  <si>
    <t>村道0103号線</t>
    <rPh sb="0" eb="2">
      <t>ソンドウ</t>
    </rPh>
    <rPh sb="6" eb="8">
      <t>ゴウセン</t>
    </rPh>
    <phoneticPr fontId="1"/>
  </si>
  <si>
    <t>飯森</t>
    <rPh sb="0" eb="2">
      <t>イイモリ</t>
    </rPh>
    <phoneticPr fontId="1"/>
  </si>
  <si>
    <t>As運搬</t>
    <rPh sb="2" eb="4">
      <t>ウンパン</t>
    </rPh>
    <phoneticPr fontId="1"/>
  </si>
  <si>
    <t>　　3日×2人/日=　6人</t>
    <rPh sb="3" eb="4">
      <t>ヒ</t>
    </rPh>
    <rPh sb="6" eb="7">
      <t>ヒト</t>
    </rPh>
    <rPh sb="8" eb="9">
      <t>ヒ</t>
    </rPh>
    <rPh sb="12" eb="13">
      <t>ヒト</t>
    </rPh>
    <phoneticPr fontId="1"/>
  </si>
  <si>
    <t>位置図</t>
  </si>
  <si>
    <t>https://maps.app.goo.gl/ma4Hg4rtit2H5nGG7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</si>
</sst>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9"/>
      <color theme="1"/>
      <name val="ＭＳ Ｐゴシック"/>
      <family val="2"/>
      <charset val="128"/>
      <scheme val="minor"/>
    </font>
    <font>
      <sz val="7"/>
      <color theme="1"/>
      <name val="メイリオ"/>
      <family val="3"/>
      <charset val="128"/>
    </font>
    <font>
      <sz val="11"/>
      <color rgb="FFFF0000"/>
      <name val="ＭＳ Ｐゴシック"/>
      <family val="2"/>
      <charset val="128"/>
      <scheme val="minor"/>
    </font>
    <font>
      <sz val="9"/>
      <color rgb="FFFF0000"/>
      <name val="メイリオ"/>
      <family val="3"/>
      <charset val="128"/>
    </font>
    <font>
      <sz val="10"/>
      <color rgb="FFFF0000"/>
      <name val="メイリオ"/>
      <family val="3"/>
      <charset val="128"/>
    </font>
    <font>
      <sz val="8"/>
      <color rgb="FFFF0000"/>
      <name val="メイリオ"/>
      <family val="3"/>
      <charset val="128"/>
    </font>
    <font>
      <sz val="7"/>
      <color rgb="FFFF0000"/>
      <name val="メイリオ"/>
      <family val="3"/>
      <charset val="128"/>
    </font>
    <font>
      <sz val="36"/>
      <color theme="0"/>
      <name val="メイリオ"/>
      <family val="3"/>
      <charset val="128"/>
    </font>
    <font>
      <sz val="6"/>
      <name val="ＭＳ ゴシック"/>
      <family val="3"/>
      <charset val="128"/>
    </font>
    <font>
      <sz val="20"/>
      <color theme="0"/>
      <name val="メイリオ"/>
      <family val="3"/>
      <charset val="128"/>
    </font>
    <font>
      <sz val="36"/>
      <color theme="1"/>
      <name val="メイリオ"/>
      <family val="3"/>
      <charset val="128"/>
    </font>
    <font>
      <sz val="20"/>
      <color theme="1"/>
      <name val="メイリオ"/>
      <family val="3"/>
      <charset val="128"/>
    </font>
    <font>
      <sz val="26"/>
      <color theme="1"/>
      <name val="メイリオ"/>
      <family val="3"/>
      <charset val="128"/>
    </font>
    <font>
      <sz val="16"/>
      <color rgb="FFFF0000"/>
      <name val="メイリオ"/>
      <family val="3"/>
      <charset val="128"/>
    </font>
    <font>
      <b/>
      <sz val="16"/>
      <color rgb="FFFF0000"/>
      <name val="メイリオ"/>
      <family val="3"/>
      <charset val="128"/>
    </font>
    <font>
      <u/>
      <sz val="11"/>
      <color theme="10"/>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23">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left" vertical="center" indent="1"/>
    </xf>
    <xf numFmtId="0" fontId="8" fillId="2" borderId="0" xfId="0" applyFont="1" applyFill="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4" fillId="0" borderId="0" xfId="0" quotePrefix="1" applyFont="1" applyAlignment="1">
      <alignment horizontal="left" vertical="center" indent="1"/>
    </xf>
    <xf numFmtId="38" fontId="2" fillId="0" borderId="0" xfId="1" applyFont="1" applyFill="1">
      <alignment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9" fillId="0" borderId="0" xfId="0" quotePrefix="1" applyFont="1">
      <alignment vertical="center"/>
    </xf>
    <xf numFmtId="0" fontId="9" fillId="0" borderId="0" xfId="0" applyFont="1">
      <alignment vertical="center"/>
    </xf>
    <xf numFmtId="0" fontId="12" fillId="0" borderId="0" xfId="0" applyFont="1" applyAlignment="1">
      <alignment horizontal="left" vertical="center" indent="1"/>
    </xf>
    <xf numFmtId="0" fontId="12" fillId="0" borderId="0" xfId="0" applyFont="1">
      <alignment vertical="center"/>
    </xf>
    <xf numFmtId="0" fontId="12" fillId="0" borderId="0" xfId="0" quotePrefix="1" applyFont="1" applyAlignment="1">
      <alignment horizontal="left" vertical="center" indent="1"/>
    </xf>
    <xf numFmtId="38" fontId="11" fillId="0" borderId="0" xfId="1" applyFont="1" applyFill="1">
      <alignment vertical="center"/>
    </xf>
    <xf numFmtId="38" fontId="11" fillId="0" borderId="0" xfId="0" applyNumberFormat="1" applyFont="1">
      <alignment vertical="center"/>
    </xf>
    <xf numFmtId="0" fontId="10" fillId="0" borderId="0" xfId="0" applyFont="1" applyAlignment="1">
      <alignment horizontal="left" vertical="center" indent="1"/>
    </xf>
    <xf numFmtId="0" fontId="12" fillId="0" borderId="0" xfId="0" applyFont="1" applyAlignment="1">
      <alignment horizontal="right" vertical="center" indent="1"/>
    </xf>
    <xf numFmtId="0" fontId="10" fillId="2" borderId="0" xfId="0" applyFont="1" applyFill="1">
      <alignment vertical="center"/>
    </xf>
    <xf numFmtId="0" fontId="11" fillId="2" borderId="0" xfId="0" applyFont="1" applyFill="1">
      <alignment vertical="center"/>
    </xf>
    <xf numFmtId="0" fontId="12" fillId="2" borderId="0" xfId="0"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0" fontId="12" fillId="0" borderId="0" xfId="0" applyFont="1" applyAlignment="1">
      <alignment horizontal="right" vertical="center"/>
    </xf>
    <xf numFmtId="0" fontId="4" fillId="2" borderId="0" xfId="0" applyFont="1" applyFill="1">
      <alignment vertical="center"/>
    </xf>
    <xf numFmtId="0" fontId="12" fillId="2" borderId="0" xfId="0" applyFont="1" applyFill="1">
      <alignment vertical="center"/>
    </xf>
    <xf numFmtId="0" fontId="14" fillId="3" borderId="0" xfId="0" applyFont="1" applyFill="1">
      <alignment vertical="center"/>
    </xf>
    <xf numFmtId="0" fontId="16" fillId="3" borderId="0" xfId="0" applyFont="1" applyFill="1">
      <alignment vertical="center"/>
    </xf>
    <xf numFmtId="0" fontId="17" fillId="3" borderId="0" xfId="0" applyFont="1" applyFill="1">
      <alignment vertical="center"/>
    </xf>
    <xf numFmtId="0" fontId="18" fillId="0" borderId="0" xfId="0" applyFont="1">
      <alignment vertical="center"/>
    </xf>
    <xf numFmtId="0" fontId="5" fillId="3" borderId="0" xfId="0" applyFont="1" applyFill="1">
      <alignment vertical="center"/>
    </xf>
    <xf numFmtId="0" fontId="5"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lignment vertical="center"/>
    </xf>
    <xf numFmtId="38" fontId="21" fillId="4" borderId="1" xfId="1" applyFont="1" applyFill="1" applyBorder="1" applyAlignment="1">
      <alignment vertical="center"/>
    </xf>
    <xf numFmtId="38" fontId="5" fillId="0" borderId="1" xfId="1" applyFont="1" applyBorder="1" applyAlignment="1">
      <alignment vertical="center"/>
    </xf>
    <xf numFmtId="176" fontId="5" fillId="0" borderId="1" xfId="0" applyNumberFormat="1" applyFont="1" applyBorder="1">
      <alignment vertical="center"/>
    </xf>
    <xf numFmtId="0" fontId="21" fillId="0" borderId="1" xfId="0" applyFont="1" applyBorder="1">
      <alignment vertical="center"/>
    </xf>
    <xf numFmtId="177" fontId="5" fillId="0" borderId="1" xfId="0" applyNumberFormat="1" applyFont="1" applyBorder="1">
      <alignment vertical="center"/>
    </xf>
    <xf numFmtId="0" fontId="5" fillId="2" borderId="8" xfId="0" applyFont="1" applyFill="1" applyBorder="1">
      <alignment vertical="center"/>
    </xf>
    <xf numFmtId="38" fontId="5" fillId="4" borderId="1" xfId="1" applyFont="1" applyFill="1" applyBorder="1" applyAlignment="1">
      <alignment vertical="center"/>
    </xf>
    <xf numFmtId="1" fontId="5" fillId="0" borderId="5" xfId="0" applyNumberFormat="1" applyFont="1" applyBorder="1">
      <alignment vertical="center"/>
    </xf>
    <xf numFmtId="176" fontId="5" fillId="0" borderId="5" xfId="0" applyNumberFormat="1" applyFont="1" applyBorder="1">
      <alignment vertical="center"/>
    </xf>
    <xf numFmtId="177" fontId="5" fillId="0" borderId="5" xfId="0" applyNumberFormat="1" applyFont="1" applyBorder="1">
      <alignment vertical="center"/>
    </xf>
    <xf numFmtId="0" fontId="5" fillId="5" borderId="9" xfId="0" applyFont="1" applyFill="1" applyBorder="1" applyAlignment="1">
      <alignment horizontal="center" vertical="center"/>
    </xf>
    <xf numFmtId="176" fontId="5" fillId="5" borderId="10" xfId="0" applyNumberFormat="1" applyFont="1" applyFill="1" applyBorder="1">
      <alignment vertical="center"/>
    </xf>
    <xf numFmtId="2" fontId="5" fillId="2" borderId="0" xfId="0" applyNumberFormat="1" applyFont="1" applyFill="1">
      <alignment vertical="center"/>
    </xf>
    <xf numFmtId="0" fontId="5" fillId="0" borderId="14" xfId="0" applyFont="1" applyBorder="1">
      <alignment vertical="center"/>
    </xf>
    <xf numFmtId="0" fontId="20" fillId="0" borderId="0" xfId="0" applyFont="1">
      <alignment vertical="center"/>
    </xf>
    <xf numFmtId="1" fontId="5" fillId="0" borderId="1" xfId="0" applyNumberFormat="1" applyFont="1" applyBorder="1">
      <alignment vertical="center"/>
    </xf>
    <xf numFmtId="177" fontId="5" fillId="0" borderId="0" xfId="0" applyNumberFormat="1" applyFont="1">
      <alignment vertical="center"/>
    </xf>
    <xf numFmtId="38" fontId="5" fillId="0" borderId="0" xfId="1" applyFont="1" applyFill="1" applyBorder="1" applyAlignment="1">
      <alignment vertical="center"/>
    </xf>
    <xf numFmtId="38" fontId="5" fillId="0" borderId="0" xfId="1" applyFont="1" applyBorder="1" applyAlignment="1">
      <alignment vertical="center"/>
    </xf>
    <xf numFmtId="38" fontId="5" fillId="0" borderId="0" xfId="0" applyNumberFormat="1" applyFont="1">
      <alignment vertical="center"/>
    </xf>
    <xf numFmtId="0" fontId="5" fillId="2" borderId="0" xfId="0" applyFont="1" applyFill="1">
      <alignment vertical="center"/>
    </xf>
    <xf numFmtId="0" fontId="5" fillId="0" borderId="15" xfId="0" applyFont="1" applyBorder="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lignment vertical="center"/>
    </xf>
    <xf numFmtId="0" fontId="5" fillId="0" borderId="17" xfId="0" applyFont="1" applyBorder="1">
      <alignment vertical="center"/>
    </xf>
    <xf numFmtId="38" fontId="5" fillId="0" borderId="17" xfId="1" applyFont="1" applyBorder="1" applyAlignment="1">
      <alignment vertical="center"/>
    </xf>
    <xf numFmtId="0" fontId="5" fillId="0" borderId="18" xfId="0" applyFont="1" applyBorder="1">
      <alignment vertical="center"/>
    </xf>
    <xf numFmtId="0" fontId="5" fillId="0" borderId="19" xfId="0" applyFont="1" applyBorder="1">
      <alignment vertical="center"/>
    </xf>
    <xf numFmtId="38" fontId="5" fillId="0" borderId="19" xfId="1" applyFont="1" applyBorder="1" applyAlignment="1">
      <alignment vertical="center"/>
    </xf>
    <xf numFmtId="38" fontId="5" fillId="0" borderId="20" xfId="1" applyFont="1" applyBorder="1" applyAlignment="1">
      <alignment vertical="center"/>
    </xf>
    <xf numFmtId="0" fontId="5" fillId="0" borderId="16" xfId="0" applyFont="1" applyBorder="1">
      <alignment vertical="center"/>
    </xf>
    <xf numFmtId="0" fontId="4" fillId="0" borderId="0" xfId="0" quotePrefix="1" applyFont="1">
      <alignment vertical="center"/>
    </xf>
    <xf numFmtId="38" fontId="4" fillId="0" borderId="0" xfId="1" quotePrefix="1" applyFont="1" applyFill="1" applyAlignment="1">
      <alignment vertical="center"/>
    </xf>
    <xf numFmtId="0" fontId="12" fillId="0" borderId="0" xfId="0" quotePrefix="1"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0" fillId="6" borderId="0" xfId="0" applyFill="1">
      <alignment vertical="center"/>
    </xf>
    <xf numFmtId="0" fontId="0" fillId="2" borderId="0" xfId="0" applyFill="1">
      <alignment vertical="center"/>
    </xf>
    <xf numFmtId="0" fontId="0" fillId="6" borderId="1" xfId="0"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49" fontId="0" fillId="6" borderId="1" xfId="0" applyNumberFormat="1" applyFill="1" applyBorder="1" applyAlignment="1">
      <alignment horizontal="center" vertical="center"/>
    </xf>
    <xf numFmtId="0" fontId="0" fillId="6" borderId="5"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7" borderId="1" xfId="0" applyFill="1" applyBorder="1">
      <alignment vertical="center"/>
    </xf>
    <xf numFmtId="0" fontId="3" fillId="0" borderId="0" xfId="0" applyFont="1" applyAlignment="1">
      <alignment horizontal="center" vertical="center"/>
    </xf>
    <xf numFmtId="0" fontId="5" fillId="0" borderId="0" xfId="0" applyFont="1" applyAlignment="1">
      <alignment horizontal="center" vertical="center" shrinkToFi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4" xfId="0" applyNumberFormat="1" applyFont="1" applyBorder="1" applyAlignment="1">
      <alignment horizontal="center" vertical="center"/>
    </xf>
    <xf numFmtId="0" fontId="18"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lignment vertical="center"/>
    </xf>
    <xf numFmtId="1" fontId="5" fillId="5" borderId="11" xfId="0" applyNumberFormat="1" applyFont="1" applyFill="1" applyBorder="1" applyAlignment="1">
      <alignment horizontal="center" vertical="center"/>
    </xf>
    <xf numFmtId="1" fontId="5" fillId="5" borderId="12"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0" fontId="19" fillId="0" borderId="0" xfId="0" applyFont="1" applyAlignment="1">
      <alignment horizontal="center" vertical="center"/>
    </xf>
    <xf numFmtId="0" fontId="19" fillId="0" borderId="19" xfId="0" applyFont="1" applyBorder="1" applyAlignment="1">
      <alignment horizontal="center" vertical="center"/>
    </xf>
    <xf numFmtId="0" fontId="22" fillId="0" borderId="0" xfId="2"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127000</xdr:colOff>
      <xdr:row>3</xdr:row>
      <xdr:rowOff>31750</xdr:rowOff>
    </xdr:from>
    <xdr:to>
      <xdr:col>9</xdr:col>
      <xdr:colOff>89466</xdr:colOff>
      <xdr:row>27</xdr:row>
      <xdr:rowOff>22809</xdr:rowOff>
    </xdr:to>
    <xdr:pic>
      <xdr:nvPicPr>
        <xdr:cNvPr id="2" name="図 1">
          <a:extLst>
            <a:ext uri="{FF2B5EF4-FFF2-40B4-BE49-F238E27FC236}">
              <a16:creationId xmlns:a16="http://schemas.microsoft.com/office/drawing/2014/main" id="{48BEDEF3-5D70-4183-9236-A934D5A23F98}"/>
            </a:ext>
          </a:extLst>
        </xdr:cNvPr>
        <xdr:cNvPicPr>
          <a:picLocks noChangeAspect="1"/>
        </xdr:cNvPicPr>
      </xdr:nvPicPr>
      <xdr:blipFill>
        <a:blip xmlns:r="http://schemas.openxmlformats.org/officeDocument/2006/relationships" r:embed="rId1"/>
        <a:stretch>
          <a:fillRect/>
        </a:stretch>
      </xdr:blipFill>
      <xdr:spPr>
        <a:xfrm>
          <a:off x="2174875" y="555625"/>
          <a:ext cx="4058216" cy="418205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ma4Hg4rtit2H5nGG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7C94-3898-4662-806E-42CD9E3E701E}">
  <dimension ref="B2:E25"/>
  <sheetViews>
    <sheetView workbookViewId="0">
      <selection activeCell="D13" sqref="D13:D14"/>
    </sheetView>
  </sheetViews>
  <sheetFormatPr defaultRowHeight="13.5" x14ac:dyDescent="0.15"/>
  <cols>
    <col min="1" max="1" width="3.75" style="92" customWidth="1"/>
    <col min="2" max="2" width="9.375" style="92" customWidth="1"/>
    <col min="3" max="3" width="10.25" style="92" bestFit="1" customWidth="1"/>
    <col min="4" max="4" width="19.625" style="92" customWidth="1"/>
    <col min="5" max="5" width="11.875" style="92" customWidth="1"/>
    <col min="6" max="16384" width="9" style="92"/>
  </cols>
  <sheetData>
    <row r="2" spans="2:5" x14ac:dyDescent="0.15">
      <c r="C2" s="93" t="s">
        <v>105</v>
      </c>
    </row>
    <row r="4" spans="2:5" x14ac:dyDescent="0.15">
      <c r="B4" s="101"/>
      <c r="C4" s="101"/>
      <c r="D4" s="101" t="s">
        <v>110</v>
      </c>
      <c r="E4" s="101" t="s">
        <v>109</v>
      </c>
    </row>
    <row r="5" spans="2:5" x14ac:dyDescent="0.15">
      <c r="B5" s="98"/>
      <c r="C5" s="94" t="s">
        <v>95</v>
      </c>
      <c r="D5" s="95" t="s">
        <v>96</v>
      </c>
      <c r="E5" s="94"/>
    </row>
    <row r="6" spans="2:5" x14ac:dyDescent="0.15">
      <c r="B6" s="100" t="s">
        <v>108</v>
      </c>
      <c r="C6" s="94" t="s">
        <v>94</v>
      </c>
      <c r="D6" s="95" t="s">
        <v>118</v>
      </c>
      <c r="E6" s="94"/>
    </row>
    <row r="7" spans="2:5" x14ac:dyDescent="0.15">
      <c r="B7" s="100"/>
      <c r="C7" s="94" t="s">
        <v>97</v>
      </c>
      <c r="D7" s="95" t="s">
        <v>119</v>
      </c>
      <c r="E7" s="94"/>
    </row>
    <row r="8" spans="2:5" x14ac:dyDescent="0.15">
      <c r="B8" s="100"/>
      <c r="C8" s="94" t="s">
        <v>19</v>
      </c>
      <c r="D8" s="96">
        <v>215</v>
      </c>
      <c r="E8" s="94"/>
    </row>
    <row r="9" spans="2:5" x14ac:dyDescent="0.15">
      <c r="B9" s="100"/>
      <c r="C9" s="94" t="s">
        <v>99</v>
      </c>
      <c r="D9" s="97" t="s">
        <v>100</v>
      </c>
      <c r="E9" s="94"/>
    </row>
    <row r="10" spans="2:5" x14ac:dyDescent="0.15">
      <c r="B10" s="100"/>
      <c r="C10" s="94" t="s">
        <v>20</v>
      </c>
      <c r="D10" s="96">
        <v>1290</v>
      </c>
      <c r="E10" s="94"/>
    </row>
    <row r="11" spans="2:5" x14ac:dyDescent="0.15">
      <c r="B11" s="98" t="s">
        <v>101</v>
      </c>
      <c r="C11" s="94" t="s">
        <v>102</v>
      </c>
      <c r="D11" s="94">
        <f>D8*2</f>
        <v>430</v>
      </c>
      <c r="E11" s="94" t="s">
        <v>106</v>
      </c>
    </row>
    <row r="12" spans="2:5" x14ac:dyDescent="0.15">
      <c r="B12" s="99"/>
      <c r="C12" s="94" t="s">
        <v>103</v>
      </c>
      <c r="D12" s="94">
        <f>区画線!G11</f>
        <v>1500</v>
      </c>
      <c r="E12" s="94"/>
    </row>
    <row r="13" spans="2:5" x14ac:dyDescent="0.15">
      <c r="B13" s="98" t="s">
        <v>104</v>
      </c>
      <c r="C13" s="94" t="s">
        <v>102</v>
      </c>
      <c r="D13" s="94"/>
      <c r="E13" s="94" t="s">
        <v>107</v>
      </c>
    </row>
    <row r="14" spans="2:5" x14ac:dyDescent="0.15">
      <c r="B14" s="99"/>
      <c r="C14" s="94" t="s">
        <v>103</v>
      </c>
      <c r="D14" s="94"/>
      <c r="E14" s="94"/>
    </row>
    <row r="15" spans="2:5" x14ac:dyDescent="0.15">
      <c r="B15" s="94"/>
      <c r="C15" s="94"/>
      <c r="D15" s="95"/>
      <c r="E15" s="94"/>
    </row>
    <row r="16" spans="2:5" x14ac:dyDescent="0.15">
      <c r="B16" s="94"/>
      <c r="C16" s="94"/>
      <c r="D16" s="95"/>
      <c r="E16" s="94"/>
    </row>
    <row r="17" spans="2:5" x14ac:dyDescent="0.15">
      <c r="B17" s="94"/>
      <c r="C17" s="94"/>
      <c r="D17" s="95"/>
      <c r="E17" s="94"/>
    </row>
    <row r="18" spans="2:5" x14ac:dyDescent="0.15">
      <c r="B18" s="94"/>
      <c r="C18" s="94"/>
      <c r="D18" s="95"/>
      <c r="E18" s="94"/>
    </row>
    <row r="19" spans="2:5" x14ac:dyDescent="0.15">
      <c r="B19" s="94"/>
      <c r="C19" s="94"/>
      <c r="D19" s="95"/>
      <c r="E19" s="94"/>
    </row>
    <row r="20" spans="2:5" x14ac:dyDescent="0.15">
      <c r="B20" s="94"/>
      <c r="C20" s="94"/>
      <c r="D20" s="95"/>
      <c r="E20" s="94"/>
    </row>
    <row r="21" spans="2:5" x14ac:dyDescent="0.15">
      <c r="B21" s="94"/>
      <c r="C21" s="94"/>
      <c r="D21" s="95"/>
      <c r="E21" s="94"/>
    </row>
    <row r="22" spans="2:5" x14ac:dyDescent="0.15">
      <c r="B22" s="94"/>
      <c r="C22" s="94"/>
      <c r="D22" s="95"/>
      <c r="E22" s="94"/>
    </row>
    <row r="23" spans="2:5" x14ac:dyDescent="0.15">
      <c r="B23" s="94"/>
      <c r="C23" s="94"/>
      <c r="D23" s="95"/>
      <c r="E23" s="94"/>
    </row>
    <row r="24" spans="2:5" x14ac:dyDescent="0.15">
      <c r="B24" s="94"/>
      <c r="C24" s="94"/>
      <c r="D24" s="95"/>
      <c r="E24" s="94"/>
    </row>
    <row r="25" spans="2:5" x14ac:dyDescent="0.15">
      <c r="B25" s="94"/>
      <c r="C25" s="94"/>
      <c r="D25" s="95"/>
      <c r="E25" s="94"/>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30"/>
  <sheetViews>
    <sheetView tabSelected="1" view="pageBreakPreview" zoomScaleNormal="100" zoomScaleSheetLayoutView="100" workbookViewId="0">
      <selection activeCell="E6" sqref="E6"/>
    </sheetView>
  </sheetViews>
  <sheetFormatPr defaultColWidth="9" defaultRowHeight="18.75" customHeight="1" x14ac:dyDescent="0.15"/>
  <cols>
    <col min="1" max="1" width="2.5" style="25" customWidth="1"/>
    <col min="2" max="2" width="12.5" style="19" customWidth="1"/>
    <col min="3" max="3" width="12.5" style="20" customWidth="1"/>
    <col min="4" max="4" width="5.125" style="19" customWidth="1"/>
    <col min="5" max="5" width="39.875" style="21" customWidth="1"/>
    <col min="6" max="6" width="2" style="21" customWidth="1"/>
    <col min="7" max="7" width="8.25" style="22" customWidth="1"/>
    <col min="8" max="8" width="9.5" style="20" customWidth="1"/>
    <col min="9" max="9" width="3.625" style="23" customWidth="1"/>
    <col min="10" max="10" width="12.5" style="20" customWidth="1"/>
    <col min="11" max="11" width="9" style="25"/>
    <col min="12" max="12" width="15.625" style="20" customWidth="1"/>
    <col min="13" max="13" width="9" style="20"/>
    <col min="14" max="14" width="8.25" style="20" customWidth="1"/>
    <col min="15" max="15" width="8.25" style="22" customWidth="1"/>
    <col min="16" max="16" width="8.25" style="20" customWidth="1"/>
    <col min="17" max="22" width="8.25" style="25" customWidth="1"/>
    <col min="23" max="16384" width="9" style="25"/>
  </cols>
  <sheetData>
    <row r="1" spans="2:16" ht="18.75" customHeight="1" x14ac:dyDescent="0.15">
      <c r="K1" s="24"/>
    </row>
    <row r="2" spans="2:16" customFormat="1" ht="37.5" customHeight="1" x14ac:dyDescent="0.15">
      <c r="B2" s="103" t="str">
        <f>基本事項!D5&amp;"　"&amp;基本事項!D6&amp;"　"&amp;基本事項!D7&amp;"　村道舗装修繕工事"</f>
        <v>令和7年度　村道0103号線　飯森　村道舗装修繕工事</v>
      </c>
      <c r="C2" s="103"/>
      <c r="D2" s="103"/>
      <c r="E2" s="103"/>
      <c r="F2" s="103"/>
      <c r="G2" s="103"/>
      <c r="H2" s="91" t="s">
        <v>98</v>
      </c>
      <c r="I2" s="90"/>
      <c r="J2" s="90"/>
      <c r="L2" s="2"/>
      <c r="M2" s="2"/>
      <c r="N2" s="2"/>
      <c r="O2" s="5"/>
      <c r="P2" s="2"/>
    </row>
    <row r="3" spans="2:16" s="14" customFormat="1" ht="15.75" customHeight="1" x14ac:dyDescent="0.15">
      <c r="B3" s="5"/>
      <c r="C3" s="102" t="s">
        <v>20</v>
      </c>
      <c r="D3" s="102"/>
      <c r="E3" s="13" t="str">
        <f>"A＝"&amp;基本事項!D10&amp;"m2"</f>
        <v>A＝1290m2</v>
      </c>
      <c r="F3" s="5"/>
      <c r="G3" s="5"/>
      <c r="H3" s="5"/>
      <c r="I3" s="10"/>
      <c r="J3" s="5"/>
      <c r="L3" s="6"/>
      <c r="M3" s="6"/>
      <c r="N3" s="6"/>
      <c r="O3" s="5"/>
      <c r="P3" s="6"/>
    </row>
    <row r="4" spans="2:16" s="14" customFormat="1" ht="15.75" customHeight="1" x14ac:dyDescent="0.15">
      <c r="B4" s="5"/>
      <c r="C4" s="102" t="s">
        <v>19</v>
      </c>
      <c r="D4" s="102"/>
      <c r="E4" s="13" t="str">
        <f>"L="&amp;基本事項!D8&amp;"ｍ"</f>
        <v>L=215ｍ</v>
      </c>
      <c r="F4" s="5"/>
      <c r="G4" s="5"/>
      <c r="H4" s="5"/>
      <c r="I4" s="10"/>
      <c r="J4" s="5"/>
      <c r="L4" s="6"/>
      <c r="M4" s="6"/>
      <c r="N4" s="6"/>
      <c r="O4" s="5"/>
      <c r="P4" s="6"/>
    </row>
    <row r="5" spans="2:16" s="14" customFormat="1" ht="15.75" customHeight="1" x14ac:dyDescent="0.15">
      <c r="B5" s="5"/>
      <c r="C5" s="102" t="s">
        <v>122</v>
      </c>
      <c r="D5" s="102"/>
      <c r="E5" s="122" t="s">
        <v>123</v>
      </c>
      <c r="F5" s="5"/>
      <c r="G5" s="5"/>
      <c r="H5" s="5"/>
      <c r="I5" s="10"/>
      <c r="J5" s="5"/>
      <c r="L5" s="6"/>
      <c r="M5" s="6"/>
      <c r="N5" s="6"/>
      <c r="O5" s="5"/>
      <c r="P5" s="6"/>
    </row>
    <row r="6" spans="2:16" s="14" customFormat="1" ht="15.75" customHeight="1" x14ac:dyDescent="0.15">
      <c r="B6" s="5"/>
      <c r="C6" s="5"/>
      <c r="D6" s="5"/>
      <c r="E6" s="13"/>
      <c r="F6" s="5"/>
      <c r="G6" s="5"/>
      <c r="H6" s="5"/>
      <c r="I6" s="10"/>
      <c r="J6" s="5"/>
      <c r="L6" s="6"/>
      <c r="M6" s="6"/>
      <c r="N6" s="6"/>
      <c r="O6" s="5"/>
      <c r="P6" s="6"/>
    </row>
    <row r="7" spans="2:16" s="15" customFormat="1" ht="15.75" customHeight="1" x14ac:dyDescent="0.15">
      <c r="B7" s="5" t="s">
        <v>0</v>
      </c>
      <c r="C7" s="5" t="s">
        <v>1</v>
      </c>
      <c r="D7" s="102" t="s">
        <v>2</v>
      </c>
      <c r="E7" s="102"/>
      <c r="F7" s="5"/>
      <c r="G7" s="5" t="s">
        <v>3</v>
      </c>
      <c r="H7" s="5" t="s">
        <v>4</v>
      </c>
      <c r="L7" s="5"/>
      <c r="M7" s="5"/>
      <c r="N7" s="5"/>
      <c r="O7" s="5"/>
      <c r="P7" s="5"/>
    </row>
    <row r="8" spans="2:16" customFormat="1" ht="15.75" customHeight="1" x14ac:dyDescent="0.15">
      <c r="B8" s="7"/>
      <c r="C8" s="1"/>
      <c r="D8" s="7"/>
      <c r="E8" s="4"/>
      <c r="F8" s="4"/>
      <c r="G8" s="3"/>
      <c r="H8" s="1"/>
      <c r="I8" s="9"/>
      <c r="J8" s="1"/>
      <c r="L8" s="2"/>
      <c r="M8" s="2"/>
      <c r="N8" s="2"/>
      <c r="O8" s="5"/>
      <c r="P8" s="2"/>
    </row>
    <row r="9" spans="2:16" customFormat="1" ht="15.75" customHeight="1" x14ac:dyDescent="0.15">
      <c r="B9" s="8" t="s">
        <v>34</v>
      </c>
      <c r="C9" s="2"/>
      <c r="D9" s="6"/>
      <c r="E9" s="11" t="s">
        <v>112</v>
      </c>
      <c r="F9" s="6"/>
      <c r="G9" s="5"/>
      <c r="H9" s="2"/>
      <c r="I9" s="10"/>
      <c r="J9" s="2"/>
      <c r="L9" s="11" t="s">
        <v>113</v>
      </c>
      <c r="M9" s="20"/>
      <c r="N9" s="2" t="s">
        <v>116</v>
      </c>
      <c r="O9" s="5"/>
      <c r="P9" s="2"/>
    </row>
    <row r="10" spans="2:16" customFormat="1" ht="15.75" customHeight="1" x14ac:dyDescent="0.15">
      <c r="B10" s="6"/>
      <c r="C10" s="2"/>
      <c r="D10" s="16" t="s">
        <v>6</v>
      </c>
      <c r="E10" s="17">
        <f>基本事項!D10</f>
        <v>1290</v>
      </c>
      <c r="F10" s="12" t="s">
        <v>5</v>
      </c>
      <c r="G10" s="87">
        <f>基本事項!D10</f>
        <v>1290</v>
      </c>
      <c r="H10" s="18">
        <f>G10</f>
        <v>1290</v>
      </c>
      <c r="I10" s="10" t="s">
        <v>21</v>
      </c>
      <c r="J10" s="2"/>
      <c r="L10" s="11" t="s">
        <v>114</v>
      </c>
      <c r="M10" s="20"/>
      <c r="N10" s="2" t="s">
        <v>117</v>
      </c>
      <c r="O10" s="5"/>
      <c r="P10" s="2"/>
    </row>
    <row r="11" spans="2:16" ht="15.75" customHeight="1" x14ac:dyDescent="0.15">
      <c r="B11" s="33"/>
      <c r="C11" s="34"/>
      <c r="D11" s="33"/>
      <c r="E11" s="35"/>
      <c r="F11" s="35"/>
      <c r="G11" s="33"/>
      <c r="H11" s="34"/>
      <c r="I11" s="37"/>
      <c r="J11" s="34"/>
      <c r="L11" s="11" t="s">
        <v>115</v>
      </c>
      <c r="N11" s="2"/>
    </row>
    <row r="12" spans="2:16" ht="18.75" hidden="1" customHeight="1" x14ac:dyDescent="0.15">
      <c r="B12" s="31" t="s">
        <v>8</v>
      </c>
      <c r="E12" s="19"/>
      <c r="F12" s="19"/>
      <c r="G12" s="19"/>
    </row>
    <row r="13" spans="2:16" ht="18.75" hidden="1" customHeight="1" x14ac:dyDescent="0.15">
      <c r="C13" s="32"/>
      <c r="D13" s="27" t="s">
        <v>6</v>
      </c>
      <c r="E13" s="28"/>
      <c r="F13" s="21" t="s">
        <v>5</v>
      </c>
      <c r="G13" s="89"/>
      <c r="H13" s="29"/>
      <c r="I13" s="23" t="s">
        <v>22</v>
      </c>
    </row>
    <row r="14" spans="2:16" ht="18.75" hidden="1" customHeight="1" x14ac:dyDescent="0.15">
      <c r="B14" s="33"/>
      <c r="C14" s="34"/>
      <c r="D14" s="33"/>
      <c r="E14" s="35"/>
      <c r="F14" s="35"/>
      <c r="G14" s="33"/>
      <c r="H14" s="34"/>
      <c r="I14" s="37"/>
      <c r="J14" s="34"/>
    </row>
    <row r="15" spans="2:16" ht="18.75" hidden="1" customHeight="1" x14ac:dyDescent="0.15">
      <c r="B15" s="31" t="s">
        <v>9</v>
      </c>
      <c r="E15" s="25"/>
      <c r="F15" s="19"/>
      <c r="G15" s="19"/>
    </row>
    <row r="16" spans="2:16" ht="18.75" hidden="1" customHeight="1" x14ac:dyDescent="0.15">
      <c r="C16" s="32"/>
      <c r="D16" s="38" t="s">
        <v>7</v>
      </c>
      <c r="E16" s="28"/>
      <c r="F16" s="21" t="s">
        <v>5</v>
      </c>
      <c r="G16" s="89"/>
      <c r="H16" s="29"/>
      <c r="I16" s="23" t="s">
        <v>21</v>
      </c>
    </row>
    <row r="17" spans="2:16" ht="18.75" hidden="1" customHeight="1" x14ac:dyDescent="0.15">
      <c r="B17" s="33"/>
      <c r="C17" s="34"/>
      <c r="D17" s="33"/>
      <c r="E17" s="35"/>
      <c r="F17" s="35"/>
      <c r="G17" s="33"/>
      <c r="H17" s="34"/>
      <c r="I17" s="37"/>
      <c r="J17" s="34"/>
    </row>
    <row r="18" spans="2:16" ht="18.75" hidden="1" customHeight="1" x14ac:dyDescent="0.15">
      <c r="B18" s="31" t="s">
        <v>10</v>
      </c>
      <c r="E18" s="26" t="s">
        <v>30</v>
      </c>
      <c r="F18" s="19"/>
      <c r="G18" s="19"/>
    </row>
    <row r="19" spans="2:16" ht="18.75" hidden="1" customHeight="1" x14ac:dyDescent="0.15">
      <c r="C19" s="32"/>
      <c r="D19" s="27" t="s">
        <v>6</v>
      </c>
      <c r="E19" s="28"/>
      <c r="F19" s="21" t="s">
        <v>5</v>
      </c>
      <c r="G19" s="89"/>
      <c r="H19" s="29"/>
      <c r="I19" s="23" t="s">
        <v>24</v>
      </c>
    </row>
    <row r="20" spans="2:16" ht="18.75" hidden="1" customHeight="1" x14ac:dyDescent="0.15">
      <c r="B20" s="33"/>
      <c r="C20" s="34"/>
      <c r="D20" s="33"/>
      <c r="E20" s="35"/>
      <c r="F20" s="35"/>
      <c r="G20" s="33"/>
      <c r="H20" s="34"/>
      <c r="I20" s="37"/>
      <c r="J20" s="34"/>
    </row>
    <row r="21" spans="2:16" ht="18.75" hidden="1" customHeight="1" x14ac:dyDescent="0.15">
      <c r="B21" s="31" t="s">
        <v>11</v>
      </c>
      <c r="E21" s="25"/>
      <c r="F21" s="19"/>
      <c r="G21" s="19"/>
    </row>
    <row r="22" spans="2:16" ht="18.75" hidden="1" customHeight="1" x14ac:dyDescent="0.15">
      <c r="C22" s="32"/>
      <c r="D22" s="27" t="s">
        <v>6</v>
      </c>
      <c r="E22" s="28"/>
      <c r="F22" s="21" t="s">
        <v>5</v>
      </c>
      <c r="G22" s="89"/>
      <c r="H22" s="29"/>
      <c r="I22" s="23" t="s">
        <v>23</v>
      </c>
    </row>
    <row r="23" spans="2:16" ht="18.75" hidden="1" customHeight="1" x14ac:dyDescent="0.15">
      <c r="B23" s="33"/>
      <c r="C23" s="34"/>
      <c r="D23" s="33"/>
      <c r="E23" s="35"/>
      <c r="F23" s="35"/>
      <c r="G23" s="33"/>
      <c r="H23" s="34"/>
      <c r="I23" s="37"/>
      <c r="J23" s="34"/>
    </row>
    <row r="24" spans="2:16" ht="18.75" hidden="1" customHeight="1" x14ac:dyDescent="0.15">
      <c r="B24" s="31" t="s">
        <v>12</v>
      </c>
      <c r="E24" s="19"/>
      <c r="F24" s="19"/>
      <c r="G24" s="19"/>
    </row>
    <row r="25" spans="2:16" ht="18.75" hidden="1" customHeight="1" x14ac:dyDescent="0.15">
      <c r="C25" s="32"/>
      <c r="D25" s="27" t="s">
        <v>6</v>
      </c>
      <c r="F25" s="21" t="s">
        <v>5</v>
      </c>
      <c r="G25" s="19"/>
      <c r="H25" s="30"/>
      <c r="I25" s="23" t="s">
        <v>21</v>
      </c>
    </row>
    <row r="26" spans="2:16" ht="18.75" hidden="1" customHeight="1" x14ac:dyDescent="0.15">
      <c r="B26" s="33"/>
      <c r="C26" s="34"/>
      <c r="D26" s="33"/>
      <c r="E26" s="35"/>
      <c r="F26" s="35"/>
      <c r="G26" s="33"/>
      <c r="H26" s="34"/>
      <c r="I26" s="37"/>
      <c r="J26" s="34"/>
    </row>
    <row r="27" spans="2:16" ht="18.75" hidden="1" customHeight="1" x14ac:dyDescent="0.15">
      <c r="B27" s="31" t="s">
        <v>13</v>
      </c>
      <c r="E27" s="19"/>
      <c r="F27" s="19"/>
      <c r="G27" s="19"/>
    </row>
    <row r="28" spans="2:16" ht="18.75" hidden="1" customHeight="1" x14ac:dyDescent="0.15">
      <c r="C28" s="32"/>
      <c r="D28" s="27" t="s">
        <v>6</v>
      </c>
      <c r="F28" s="21" t="s">
        <v>5</v>
      </c>
      <c r="G28" s="19"/>
      <c r="H28" s="30"/>
      <c r="I28" s="23" t="s">
        <v>21</v>
      </c>
    </row>
    <row r="29" spans="2:16" ht="18.75" hidden="1" customHeight="1" x14ac:dyDescent="0.15">
      <c r="B29" s="33"/>
      <c r="C29" s="34"/>
      <c r="D29" s="33"/>
      <c r="E29" s="35"/>
      <c r="F29" s="35"/>
      <c r="G29" s="33"/>
      <c r="H29" s="34"/>
      <c r="I29" s="37"/>
      <c r="J29" s="34"/>
    </row>
    <row r="30" spans="2:16" customFormat="1" ht="15.75" customHeight="1" x14ac:dyDescent="0.15">
      <c r="B30" s="8" t="s">
        <v>14</v>
      </c>
      <c r="C30" s="2"/>
      <c r="D30" s="6"/>
      <c r="E30" s="6"/>
      <c r="F30" s="6"/>
      <c r="G30" s="6"/>
      <c r="H30" s="2"/>
      <c r="I30" s="10"/>
      <c r="J30" s="2"/>
      <c r="L30" s="2"/>
      <c r="M30" s="2"/>
      <c r="N30" s="2"/>
      <c r="O30" s="5"/>
      <c r="P30" s="2"/>
    </row>
    <row r="31" spans="2:16" customFormat="1" ht="15.75" customHeight="1" x14ac:dyDescent="0.15">
      <c r="B31" s="6"/>
      <c r="C31" s="12" t="s">
        <v>31</v>
      </c>
      <c r="D31" s="16" t="s">
        <v>6</v>
      </c>
      <c r="E31" s="17" t="str">
        <f>"＝"&amp;基本事項!D8&amp;"*2"</f>
        <v>＝215*2</v>
      </c>
      <c r="F31" s="12" t="s">
        <v>5</v>
      </c>
      <c r="G31" s="87">
        <f>基本事項!D8*2</f>
        <v>430</v>
      </c>
      <c r="H31" s="18">
        <f>G31</f>
        <v>430</v>
      </c>
      <c r="I31" s="10" t="s">
        <v>22</v>
      </c>
      <c r="J31" s="2"/>
      <c r="L31" s="2"/>
      <c r="M31" s="2"/>
      <c r="N31" s="2"/>
      <c r="O31" s="5"/>
      <c r="P31" s="2"/>
    </row>
    <row r="32" spans="2:16" customFormat="1" ht="15.75" customHeight="1" x14ac:dyDescent="0.15">
      <c r="B32" s="6"/>
      <c r="C32" s="12" t="s">
        <v>32</v>
      </c>
      <c r="D32" s="16" t="s">
        <v>6</v>
      </c>
      <c r="E32" s="17" t="s">
        <v>36</v>
      </c>
      <c r="F32" s="12"/>
      <c r="G32" s="88">
        <f>基本事項!D12</f>
        <v>1500</v>
      </c>
      <c r="H32" s="18">
        <f>G32</f>
        <v>1500</v>
      </c>
      <c r="I32" s="10" t="s">
        <v>22</v>
      </c>
      <c r="J32" s="2"/>
      <c r="L32" s="2"/>
      <c r="M32" s="2"/>
      <c r="N32" s="2"/>
      <c r="O32" s="5"/>
      <c r="P32" s="2"/>
    </row>
    <row r="33" spans="2:16" customFormat="1" ht="15.75" customHeight="1" x14ac:dyDescent="0.15">
      <c r="B33" s="7"/>
      <c r="C33" s="39"/>
      <c r="D33" s="7"/>
      <c r="E33" s="4"/>
      <c r="F33" s="4"/>
      <c r="G33" s="7"/>
      <c r="H33" s="1"/>
      <c r="I33" s="9"/>
      <c r="J33" s="1"/>
      <c r="L33" s="2"/>
      <c r="M33" s="2"/>
      <c r="N33" s="2"/>
      <c r="O33" s="5"/>
      <c r="P33" s="2"/>
    </row>
    <row r="34" spans="2:16" customFormat="1" ht="15.75" customHeight="1" x14ac:dyDescent="0.15">
      <c r="B34" s="8" t="s">
        <v>15</v>
      </c>
      <c r="C34" s="16"/>
      <c r="D34" s="6"/>
      <c r="E34" s="6"/>
      <c r="F34" s="6"/>
      <c r="G34" s="6"/>
      <c r="H34" s="2"/>
      <c r="I34" s="10"/>
      <c r="J34" s="2"/>
      <c r="L34" s="2"/>
      <c r="M34" s="2"/>
      <c r="N34" s="2"/>
      <c r="O34" s="5"/>
      <c r="P34" s="2"/>
    </row>
    <row r="35" spans="2:16" customFormat="1" ht="15.75" customHeight="1" x14ac:dyDescent="0.15">
      <c r="B35" s="6"/>
      <c r="C35" s="12" t="s">
        <v>31</v>
      </c>
      <c r="D35" s="16" t="s">
        <v>6</v>
      </c>
      <c r="E35" s="17" t="str">
        <f>"＝"&amp;基本事項!D8&amp;"/2"</f>
        <v>＝215/2</v>
      </c>
      <c r="F35" s="12" t="s">
        <v>5</v>
      </c>
      <c r="G35" s="87">
        <f>基本事項!D13</f>
        <v>0</v>
      </c>
      <c r="H35" s="18">
        <f>G35</f>
        <v>0</v>
      </c>
      <c r="I35" s="10" t="s">
        <v>22</v>
      </c>
      <c r="J35" s="2"/>
      <c r="L35" s="2"/>
      <c r="M35" s="2"/>
      <c r="N35" s="2"/>
      <c r="O35" s="5"/>
      <c r="P35" s="2"/>
    </row>
    <row r="36" spans="2:16" customFormat="1" ht="15.75" customHeight="1" x14ac:dyDescent="0.15">
      <c r="B36" s="6"/>
      <c r="C36" s="12" t="s">
        <v>32</v>
      </c>
      <c r="D36" s="16" t="s">
        <v>6</v>
      </c>
      <c r="E36" s="17" t="s">
        <v>36</v>
      </c>
      <c r="F36" s="12"/>
      <c r="G36" s="87">
        <f>基本事項!D14</f>
        <v>0</v>
      </c>
      <c r="H36" s="18">
        <f>G36</f>
        <v>0</v>
      </c>
      <c r="I36" s="10" t="s">
        <v>22</v>
      </c>
      <c r="J36" s="2"/>
      <c r="L36" s="2"/>
      <c r="M36" s="2"/>
      <c r="N36" s="2"/>
      <c r="O36" s="5"/>
      <c r="P36" s="2"/>
    </row>
    <row r="37" spans="2:16" ht="18" hidden="1" customHeight="1" x14ac:dyDescent="0.15">
      <c r="B37" s="33"/>
      <c r="C37" s="40"/>
      <c r="D37" s="33"/>
      <c r="E37" s="35"/>
      <c r="F37" s="35"/>
      <c r="G37" s="33"/>
      <c r="H37" s="34"/>
      <c r="I37" s="37"/>
      <c r="J37" s="34"/>
    </row>
    <row r="38" spans="2:16" ht="18" hidden="1" customHeight="1" x14ac:dyDescent="0.15">
      <c r="B38" s="31" t="s">
        <v>16</v>
      </c>
      <c r="C38" s="27"/>
      <c r="E38" s="26" t="s">
        <v>33</v>
      </c>
      <c r="F38" s="19"/>
      <c r="G38" s="19"/>
    </row>
    <row r="39" spans="2:16" ht="18" hidden="1" customHeight="1" x14ac:dyDescent="0.15">
      <c r="C39" s="21" t="s">
        <v>31</v>
      </c>
      <c r="D39" s="27" t="s">
        <v>6</v>
      </c>
      <c r="E39" s="26"/>
      <c r="F39" s="21" t="s">
        <v>5</v>
      </c>
      <c r="G39" s="19"/>
      <c r="I39" s="23" t="s">
        <v>22</v>
      </c>
    </row>
    <row r="40" spans="2:16" ht="18" hidden="1" customHeight="1" x14ac:dyDescent="0.15">
      <c r="B40" s="33"/>
      <c r="C40" s="40"/>
      <c r="D40" s="33"/>
      <c r="E40" s="35"/>
      <c r="F40" s="35"/>
      <c r="G40" s="33"/>
      <c r="H40" s="34"/>
      <c r="I40" s="37"/>
      <c r="J40" s="34"/>
    </row>
    <row r="41" spans="2:16" ht="18" hidden="1" customHeight="1" x14ac:dyDescent="0.15">
      <c r="C41" s="27"/>
      <c r="D41" s="27"/>
      <c r="E41" s="26"/>
      <c r="G41" s="19"/>
    </row>
    <row r="42" spans="2:16" ht="18" hidden="1" customHeight="1" x14ac:dyDescent="0.15">
      <c r="C42" s="21" t="s">
        <v>32</v>
      </c>
      <c r="D42" s="27" t="s">
        <v>6</v>
      </c>
      <c r="E42" s="26"/>
      <c r="G42" s="19"/>
    </row>
    <row r="43" spans="2:16" ht="18" hidden="1" customHeight="1" x14ac:dyDescent="0.15">
      <c r="B43" s="33"/>
      <c r="C43" s="40"/>
      <c r="D43" s="33"/>
      <c r="E43" s="35"/>
      <c r="F43" s="35"/>
      <c r="G43" s="33"/>
      <c r="H43" s="34"/>
      <c r="I43" s="37"/>
      <c r="J43" s="34"/>
    </row>
    <row r="44" spans="2:16" ht="18" hidden="1" customHeight="1" x14ac:dyDescent="0.15">
      <c r="B44" s="31" t="s">
        <v>25</v>
      </c>
      <c r="C44" s="27"/>
      <c r="E44" s="26" t="s">
        <v>28</v>
      </c>
      <c r="F44" s="19"/>
      <c r="G44" s="19"/>
    </row>
    <row r="45" spans="2:16" ht="18" hidden="1" customHeight="1" x14ac:dyDescent="0.15">
      <c r="C45" s="21" t="s">
        <v>31</v>
      </c>
      <c r="D45" s="27" t="s">
        <v>6</v>
      </c>
      <c r="E45" s="26"/>
      <c r="F45" s="21" t="s">
        <v>5</v>
      </c>
      <c r="G45" s="19"/>
      <c r="I45" s="23" t="s">
        <v>26</v>
      </c>
    </row>
    <row r="46" spans="2:16" ht="18" hidden="1" customHeight="1" x14ac:dyDescent="0.15">
      <c r="B46" s="33"/>
      <c r="C46" s="40"/>
      <c r="D46" s="33"/>
      <c r="E46" s="35"/>
      <c r="F46" s="35"/>
      <c r="G46" s="33"/>
      <c r="H46" s="34"/>
      <c r="I46" s="37"/>
      <c r="J46" s="34"/>
    </row>
    <row r="47" spans="2:16" ht="18" hidden="1" customHeight="1" x14ac:dyDescent="0.15">
      <c r="C47" s="27"/>
      <c r="D47" s="27"/>
      <c r="E47" s="26"/>
      <c r="G47" s="19"/>
    </row>
    <row r="48" spans="2:16" ht="18" hidden="1" customHeight="1" x14ac:dyDescent="0.15">
      <c r="C48" s="21" t="s">
        <v>32</v>
      </c>
      <c r="D48" s="27" t="s">
        <v>6</v>
      </c>
      <c r="E48" s="26"/>
      <c r="G48" s="19"/>
    </row>
    <row r="49" spans="2:16" ht="18" hidden="1" customHeight="1" x14ac:dyDescent="0.15">
      <c r="B49" s="33"/>
      <c r="C49" s="40"/>
      <c r="D49" s="33"/>
      <c r="E49" s="35"/>
      <c r="F49" s="35"/>
      <c r="G49" s="33"/>
      <c r="H49" s="34"/>
      <c r="I49" s="37"/>
      <c r="J49" s="34"/>
    </row>
    <row r="50" spans="2:16" ht="18" hidden="1" customHeight="1" x14ac:dyDescent="0.15">
      <c r="B50" s="31" t="s">
        <v>17</v>
      </c>
      <c r="C50" s="27"/>
      <c r="E50" s="26" t="s">
        <v>35</v>
      </c>
      <c r="F50" s="19"/>
      <c r="G50" s="19"/>
    </row>
    <row r="51" spans="2:16" ht="18" hidden="1" customHeight="1" x14ac:dyDescent="0.15">
      <c r="C51" s="21" t="s">
        <v>31</v>
      </c>
      <c r="D51" s="27" t="s">
        <v>6</v>
      </c>
      <c r="E51" s="26"/>
      <c r="F51" s="21" t="s">
        <v>5</v>
      </c>
      <c r="G51" s="19"/>
      <c r="I51" s="23" t="s">
        <v>26</v>
      </c>
    </row>
    <row r="52" spans="2:16" ht="18" hidden="1" customHeight="1" x14ac:dyDescent="0.15">
      <c r="B52" s="33"/>
      <c r="C52" s="40"/>
      <c r="D52" s="33"/>
      <c r="E52" s="35"/>
      <c r="F52" s="35"/>
      <c r="G52" s="33"/>
      <c r="H52" s="34"/>
      <c r="I52" s="37"/>
      <c r="J52" s="34"/>
    </row>
    <row r="53" spans="2:16" ht="18" hidden="1" customHeight="1" x14ac:dyDescent="0.15">
      <c r="C53" s="27"/>
      <c r="D53" s="27"/>
      <c r="E53" s="26"/>
      <c r="G53" s="19"/>
    </row>
    <row r="54" spans="2:16" ht="18" hidden="1" customHeight="1" x14ac:dyDescent="0.15">
      <c r="C54" s="21" t="s">
        <v>32</v>
      </c>
      <c r="D54" s="27" t="s">
        <v>6</v>
      </c>
      <c r="E54" s="26"/>
      <c r="G54" s="19"/>
    </row>
    <row r="55" spans="2:16" ht="15.75" customHeight="1" x14ac:dyDescent="0.15">
      <c r="B55" s="33"/>
      <c r="C55" s="40"/>
      <c r="D55" s="33"/>
      <c r="E55" s="35"/>
      <c r="F55" s="35"/>
      <c r="G55" s="33"/>
      <c r="H55" s="34"/>
      <c r="I55" s="37"/>
      <c r="J55" s="34"/>
    </row>
    <row r="56" spans="2:16" customFormat="1" ht="15.75" customHeight="1" x14ac:dyDescent="0.15">
      <c r="B56" s="8" t="s">
        <v>18</v>
      </c>
      <c r="C56" s="2"/>
      <c r="D56" s="6"/>
      <c r="E56" s="11" t="s">
        <v>27</v>
      </c>
      <c r="F56" s="6"/>
      <c r="G56" s="6"/>
      <c r="H56" s="2"/>
      <c r="I56" s="10"/>
      <c r="J56" s="2"/>
      <c r="L56" s="2"/>
      <c r="M56" s="2"/>
      <c r="N56" s="2"/>
      <c r="O56" s="5"/>
      <c r="P56" s="2"/>
    </row>
    <row r="57" spans="2:16" customFormat="1" ht="15.75" customHeight="1" x14ac:dyDescent="0.15">
      <c r="B57" s="6"/>
      <c r="C57" s="2"/>
      <c r="D57" s="16" t="s">
        <v>6</v>
      </c>
      <c r="E57" s="11" t="s">
        <v>121</v>
      </c>
      <c r="F57" s="12" t="s">
        <v>5</v>
      </c>
      <c r="G57" s="6">
        <v>6</v>
      </c>
      <c r="H57" s="2">
        <v>6</v>
      </c>
      <c r="I57" s="10" t="s">
        <v>29</v>
      </c>
      <c r="J57" s="2"/>
      <c r="L57" s="2"/>
      <c r="M57" s="2"/>
      <c r="N57" s="2"/>
      <c r="O57" s="5"/>
      <c r="P57" s="2"/>
    </row>
    <row r="58" spans="2:16" ht="15.75" customHeight="1" x14ac:dyDescent="0.15">
      <c r="B58" s="33"/>
      <c r="C58" s="34"/>
      <c r="D58" s="33"/>
      <c r="E58" s="35"/>
      <c r="F58" s="35"/>
      <c r="G58" s="36"/>
      <c r="H58" s="34"/>
      <c r="I58" s="37"/>
      <c r="J58" s="34"/>
    </row>
    <row r="59" spans="2:16" customFormat="1" ht="15.75" customHeight="1" x14ac:dyDescent="0.15">
      <c r="B59" s="8"/>
      <c r="C59" s="2"/>
      <c r="D59" s="6"/>
      <c r="E59" s="6"/>
      <c r="F59" s="6"/>
      <c r="G59" s="5"/>
      <c r="H59" s="2"/>
      <c r="I59" s="10"/>
      <c r="J59" s="2"/>
      <c r="L59" s="2"/>
      <c r="M59" s="2"/>
      <c r="N59" s="2"/>
      <c r="O59" s="5"/>
      <c r="P59" s="2"/>
    </row>
    <row r="60" spans="2:16" customFormat="1" ht="15.75" customHeight="1" x14ac:dyDescent="0.15">
      <c r="B60" s="6"/>
      <c r="C60" s="2"/>
      <c r="D60" s="16"/>
      <c r="E60" s="12"/>
      <c r="F60" s="12"/>
      <c r="G60" s="5"/>
      <c r="H60" s="2"/>
      <c r="I60" s="10"/>
      <c r="J60" s="2"/>
      <c r="L60" s="2"/>
      <c r="M60" s="2"/>
      <c r="N60" s="2"/>
      <c r="O60" s="5"/>
      <c r="P60" s="2"/>
    </row>
    <row r="61" spans="2:16" ht="15.75" customHeight="1" x14ac:dyDescent="0.15">
      <c r="B61" s="33"/>
      <c r="C61" s="34"/>
      <c r="D61" s="33"/>
      <c r="E61" s="35"/>
      <c r="F61" s="35"/>
      <c r="G61" s="36"/>
      <c r="H61" s="34"/>
      <c r="I61" s="37"/>
      <c r="J61" s="34"/>
    </row>
    <row r="62" spans="2:16" ht="15.75" customHeight="1" x14ac:dyDescent="0.15">
      <c r="E62" s="19"/>
      <c r="F62" s="19"/>
    </row>
    <row r="63" spans="2:16" ht="15.75" customHeight="1" x14ac:dyDescent="0.15">
      <c r="D63" s="27" t="s">
        <v>6</v>
      </c>
      <c r="F63" s="21" t="s">
        <v>5</v>
      </c>
    </row>
    <row r="64" spans="2:16" ht="15.75" customHeight="1" x14ac:dyDescent="0.15"/>
    <row r="65" spans="4:6" ht="15.75" customHeight="1" x14ac:dyDescent="0.15">
      <c r="E65" s="19"/>
      <c r="F65" s="19"/>
    </row>
    <row r="66" spans="4:6" ht="15.75" customHeight="1" x14ac:dyDescent="0.15">
      <c r="D66" s="27" t="s">
        <v>6</v>
      </c>
      <c r="F66" s="21" t="s">
        <v>5</v>
      </c>
    </row>
    <row r="67" spans="4:6" ht="15.75" customHeight="1" x14ac:dyDescent="0.15"/>
    <row r="68" spans="4:6" ht="15.75" customHeight="1" x14ac:dyDescent="0.15">
      <c r="E68" s="19"/>
      <c r="F68" s="19"/>
    </row>
    <row r="69" spans="4:6" ht="15.75" customHeight="1" x14ac:dyDescent="0.15">
      <c r="D69" s="27" t="s">
        <v>6</v>
      </c>
      <c r="F69" s="21" t="s">
        <v>5</v>
      </c>
    </row>
    <row r="70" spans="4:6" ht="15.75" customHeight="1" x14ac:dyDescent="0.15"/>
    <row r="71" spans="4:6" ht="15.75" customHeight="1" x14ac:dyDescent="0.15">
      <c r="E71" s="19"/>
      <c r="F71" s="19"/>
    </row>
    <row r="72" spans="4:6" ht="15.75" customHeight="1" x14ac:dyDescent="0.15">
      <c r="D72" s="27" t="s">
        <v>6</v>
      </c>
      <c r="F72" s="21" t="s">
        <v>5</v>
      </c>
    </row>
    <row r="73" spans="4:6" ht="15.75" customHeight="1" x14ac:dyDescent="0.15"/>
    <row r="74" spans="4:6" ht="15.75" customHeight="1" x14ac:dyDescent="0.15">
      <c r="E74" s="19"/>
      <c r="F74" s="19"/>
    </row>
    <row r="75" spans="4:6" ht="15.75" customHeight="1" x14ac:dyDescent="0.15">
      <c r="D75" s="27" t="s">
        <v>6</v>
      </c>
      <c r="F75" s="21" t="s">
        <v>5</v>
      </c>
    </row>
    <row r="76" spans="4:6" ht="15.75" customHeight="1" x14ac:dyDescent="0.15"/>
    <row r="77" spans="4:6" ht="15.75" customHeight="1" x14ac:dyDescent="0.15">
      <c r="E77" s="19"/>
      <c r="F77" s="19"/>
    </row>
    <row r="78" spans="4:6" ht="15.75" customHeight="1" x14ac:dyDescent="0.15">
      <c r="D78" s="27" t="s">
        <v>6</v>
      </c>
      <c r="F78" s="21" t="s">
        <v>5</v>
      </c>
    </row>
    <row r="79" spans="4:6" ht="15.75" customHeight="1" x14ac:dyDescent="0.15"/>
    <row r="80" spans="4:6" ht="15.75" customHeight="1" x14ac:dyDescent="0.15">
      <c r="E80" s="19"/>
      <c r="F80" s="19"/>
    </row>
    <row r="81" spans="4:6" ht="15.75" customHeight="1" x14ac:dyDescent="0.15">
      <c r="D81" s="27" t="s">
        <v>6</v>
      </c>
      <c r="F81" s="21" t="s">
        <v>5</v>
      </c>
    </row>
    <row r="82" spans="4:6" ht="15.75" customHeight="1" x14ac:dyDescent="0.15"/>
    <row r="83" spans="4:6" ht="15.75" customHeight="1" x14ac:dyDescent="0.15">
      <c r="E83" s="19"/>
      <c r="F83" s="19"/>
    </row>
    <row r="84" spans="4:6" ht="15.75" customHeight="1" x14ac:dyDescent="0.15">
      <c r="D84" s="27" t="s">
        <v>6</v>
      </c>
      <c r="F84" s="21" t="s">
        <v>5</v>
      </c>
    </row>
    <row r="85" spans="4:6" ht="15.75" customHeight="1" x14ac:dyDescent="0.15"/>
    <row r="86" spans="4:6" ht="15.75" customHeight="1" x14ac:dyDescent="0.15">
      <c r="E86" s="19"/>
      <c r="F86" s="19"/>
    </row>
    <row r="87" spans="4:6" ht="15.75" customHeight="1" x14ac:dyDescent="0.15">
      <c r="D87" s="27" t="s">
        <v>6</v>
      </c>
      <c r="F87" s="21" t="s">
        <v>5</v>
      </c>
    </row>
    <row r="88" spans="4:6" ht="15.75" customHeight="1" x14ac:dyDescent="0.15"/>
    <row r="89" spans="4:6" ht="15.75" customHeight="1" x14ac:dyDescent="0.15">
      <c r="E89" s="19"/>
      <c r="F89" s="19"/>
    </row>
    <row r="90" spans="4:6" ht="15.75" customHeight="1" x14ac:dyDescent="0.15">
      <c r="D90" s="27" t="s">
        <v>6</v>
      </c>
      <c r="F90" s="21" t="s">
        <v>5</v>
      </c>
    </row>
    <row r="91" spans="4:6" ht="15.75" customHeight="1" x14ac:dyDescent="0.15"/>
    <row r="92" spans="4:6" ht="15.75" customHeight="1" x14ac:dyDescent="0.15">
      <c r="E92" s="19"/>
      <c r="F92" s="19"/>
    </row>
    <row r="93" spans="4:6" ht="15.75" customHeight="1" x14ac:dyDescent="0.15">
      <c r="D93" s="27" t="s">
        <v>6</v>
      </c>
      <c r="F93" s="21" t="s">
        <v>5</v>
      </c>
    </row>
    <row r="94" spans="4:6" ht="15.75" customHeight="1" x14ac:dyDescent="0.15"/>
    <row r="95" spans="4:6" ht="15.75" customHeight="1" x14ac:dyDescent="0.15">
      <c r="E95" s="19"/>
      <c r="F95" s="19"/>
    </row>
    <row r="96" spans="4:6" ht="15.75" customHeight="1" x14ac:dyDescent="0.15">
      <c r="D96" s="27" t="s">
        <v>6</v>
      </c>
      <c r="F96" s="21" t="s">
        <v>5</v>
      </c>
    </row>
    <row r="97" spans="4:6" ht="15.75" customHeight="1" x14ac:dyDescent="0.15"/>
    <row r="98" spans="4:6" ht="15.75" customHeight="1" x14ac:dyDescent="0.15">
      <c r="E98" s="19"/>
      <c r="F98" s="19"/>
    </row>
    <row r="99" spans="4:6" ht="15.75" customHeight="1" x14ac:dyDescent="0.15">
      <c r="D99" s="27" t="s">
        <v>6</v>
      </c>
      <c r="F99" s="21" t="s">
        <v>5</v>
      </c>
    </row>
    <row r="101" spans="4:6" ht="18.75" customHeight="1" x14ac:dyDescent="0.15">
      <c r="E101" s="19"/>
      <c r="F101" s="19"/>
    </row>
    <row r="102" spans="4:6" ht="18.75" customHeight="1" x14ac:dyDescent="0.15">
      <c r="D102" s="27" t="s">
        <v>6</v>
      </c>
      <c r="F102" s="21" t="s">
        <v>5</v>
      </c>
    </row>
    <row r="104" spans="4:6" ht="18.75" customHeight="1" x14ac:dyDescent="0.15">
      <c r="E104" s="19"/>
      <c r="F104" s="19"/>
    </row>
    <row r="105" spans="4:6" ht="18.75" customHeight="1" x14ac:dyDescent="0.15">
      <c r="D105" s="27" t="s">
        <v>6</v>
      </c>
      <c r="F105" s="21" t="s">
        <v>5</v>
      </c>
    </row>
    <row r="107" spans="4:6" ht="18.75" customHeight="1" x14ac:dyDescent="0.15">
      <c r="E107" s="19"/>
      <c r="F107" s="19"/>
    </row>
    <row r="108" spans="4:6" ht="18.75" customHeight="1" x14ac:dyDescent="0.15">
      <c r="D108" s="27" t="s">
        <v>6</v>
      </c>
      <c r="F108" s="21" t="s">
        <v>5</v>
      </c>
    </row>
    <row r="110" spans="4:6" ht="18.75" customHeight="1" x14ac:dyDescent="0.15">
      <c r="E110" s="19"/>
      <c r="F110" s="19"/>
    </row>
    <row r="111" spans="4:6" ht="18.75" customHeight="1" x14ac:dyDescent="0.15">
      <c r="D111" s="27" t="s">
        <v>6</v>
      </c>
      <c r="F111" s="21" t="s">
        <v>5</v>
      </c>
    </row>
    <row r="113" spans="4:6" ht="18.75" customHeight="1" x14ac:dyDescent="0.15">
      <c r="E113" s="19"/>
      <c r="F113" s="19"/>
    </row>
    <row r="114" spans="4:6" ht="18.75" customHeight="1" x14ac:dyDescent="0.15">
      <c r="D114" s="27" t="s">
        <v>6</v>
      </c>
      <c r="F114" s="21" t="s">
        <v>5</v>
      </c>
    </row>
    <row r="116" spans="4:6" ht="18.75" customHeight="1" x14ac:dyDescent="0.15">
      <c r="E116" s="19"/>
      <c r="F116" s="19"/>
    </row>
    <row r="117" spans="4:6" ht="18.75" customHeight="1" x14ac:dyDescent="0.15">
      <c r="D117" s="27" t="s">
        <v>6</v>
      </c>
      <c r="F117" s="21" t="s">
        <v>5</v>
      </c>
    </row>
    <row r="119" spans="4:6" ht="18.75" customHeight="1" x14ac:dyDescent="0.15">
      <c r="E119" s="19"/>
      <c r="F119" s="19"/>
    </row>
    <row r="120" spans="4:6" ht="18.75" customHeight="1" x14ac:dyDescent="0.15">
      <c r="D120" s="27" t="s">
        <v>6</v>
      </c>
      <c r="F120" s="21" t="s">
        <v>5</v>
      </c>
    </row>
    <row r="122" spans="4:6" ht="18.75" customHeight="1" x14ac:dyDescent="0.15">
      <c r="E122" s="19"/>
      <c r="F122" s="19"/>
    </row>
    <row r="123" spans="4:6" ht="18.75" customHeight="1" x14ac:dyDescent="0.15">
      <c r="D123" s="27" t="s">
        <v>6</v>
      </c>
      <c r="F123" s="21" t="s">
        <v>5</v>
      </c>
    </row>
    <row r="129" spans="2:16" s="21" customFormat="1" ht="18.75" customHeight="1" x14ac:dyDescent="0.15">
      <c r="B129" s="19"/>
      <c r="C129" s="20"/>
      <c r="D129" s="19"/>
      <c r="G129" s="22"/>
      <c r="H129" s="20"/>
      <c r="I129" s="23"/>
      <c r="J129" s="20"/>
      <c r="K129" s="25"/>
      <c r="L129" s="20"/>
      <c r="M129" s="20"/>
      <c r="N129" s="20"/>
      <c r="O129" s="22"/>
      <c r="P129" s="20"/>
    </row>
    <row r="130" spans="2:16" s="21" customFormat="1" ht="18.75" customHeight="1" x14ac:dyDescent="0.15">
      <c r="B130" s="19"/>
      <c r="C130" s="20"/>
      <c r="D130" s="19"/>
      <c r="G130" s="22"/>
      <c r="H130" s="20"/>
      <c r="I130" s="23"/>
      <c r="J130" s="20"/>
      <c r="K130" s="25"/>
      <c r="L130" s="20"/>
      <c r="M130" s="20"/>
      <c r="N130" s="20"/>
      <c r="O130" s="22"/>
      <c r="P130" s="20"/>
    </row>
  </sheetData>
  <mergeCells count="5">
    <mergeCell ref="D7:E7"/>
    <mergeCell ref="B2:G2"/>
    <mergeCell ref="C3:D3"/>
    <mergeCell ref="C4:D4"/>
    <mergeCell ref="C5:D5"/>
  </mergeCells>
  <phoneticPr fontId="1"/>
  <dataValidations count="2">
    <dataValidation type="list" allowBlank="1" showInputMessage="1" showErrorMessage="1" sqref="F111 F114 F19 F16 F25 F22 F13 F10 F123 F66 F63 F93 F72 F84 F81 F87 F78 F47:F48 F41:F42 F69 F53:F54 F75 F60 F57 F28 F90 F102 F99 F105 F96 F108 F120 F117 F51 F45 F39 F35:F36 F31:F32" xr:uid="{00000000-0002-0000-0100-000000000000}">
      <formula1>$K$1:$K$1</formula1>
    </dataValidation>
    <dataValidation type="list" allowBlank="1" showInputMessage="1" showErrorMessage="1" sqref="E9" xr:uid="{BA015994-A9FA-4F73-A008-A9B5E13AA1F7}">
      <formula1>$L$9:$L$11</formula1>
    </dataValidation>
  </dataValidations>
  <hyperlinks>
    <hyperlink ref="E5" r:id="rId1" xr:uid="{21D2CC29-F862-4162-9767-4142790E11B7}"/>
  </hyperlinks>
  <pageMargins left="0.59055118110236227" right="0.19685039370078741" top="0.19685039370078741" bottom="0.19685039370078741" header="0.31496062992125984" footer="0.31496062992125984"/>
  <pageSetup paperSize="9" scale="92" orientation="portrait" horizontalDpi="4294967294" verticalDpi="0" r:id="rId2"/>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EE2C-FECF-4AE0-92B7-1F4BE2FC1385}">
  <sheetPr>
    <pageSetUpPr fitToPage="1"/>
  </sheetPr>
  <dimension ref="A1:I61"/>
  <sheetViews>
    <sheetView view="pageBreakPreview" topLeftCell="A7" zoomScale="60" zoomScaleNormal="50" workbookViewId="0">
      <selection activeCell="B13" sqref="B13"/>
    </sheetView>
  </sheetViews>
  <sheetFormatPr defaultColWidth="30.5" defaultRowHeight="57" x14ac:dyDescent="0.15"/>
  <cols>
    <col min="1" max="1" width="10.375" style="43" bestFit="1" customWidth="1"/>
    <col min="2" max="2" width="77.625" style="44" bestFit="1" customWidth="1"/>
    <col min="3" max="3" width="10.375" style="44" bestFit="1" customWidth="1"/>
    <col min="4" max="9" width="19.375" style="44" bestFit="1" customWidth="1"/>
    <col min="10" max="256" width="30.5" style="44"/>
    <col min="257" max="257" width="10.375" style="44" bestFit="1" customWidth="1"/>
    <col min="258" max="258" width="77.625" style="44" bestFit="1" customWidth="1"/>
    <col min="259" max="259" width="10.375" style="44" bestFit="1" customWidth="1"/>
    <col min="260" max="265" width="19.375" style="44" bestFit="1" customWidth="1"/>
    <col min="266" max="512" width="30.5" style="44"/>
    <col min="513" max="513" width="10.375" style="44" bestFit="1" customWidth="1"/>
    <col min="514" max="514" width="77.625" style="44" bestFit="1" customWidth="1"/>
    <col min="515" max="515" width="10.375" style="44" bestFit="1" customWidth="1"/>
    <col min="516" max="521" width="19.375" style="44" bestFit="1" customWidth="1"/>
    <col min="522" max="768" width="30.5" style="44"/>
    <col min="769" max="769" width="10.375" style="44" bestFit="1" customWidth="1"/>
    <col min="770" max="770" width="77.625" style="44" bestFit="1" customWidth="1"/>
    <col min="771" max="771" width="10.375" style="44" bestFit="1" customWidth="1"/>
    <col min="772" max="777" width="19.375" style="44" bestFit="1" customWidth="1"/>
    <col min="778" max="1024" width="30.5" style="44"/>
    <col min="1025" max="1025" width="10.375" style="44" bestFit="1" customWidth="1"/>
    <col min="1026" max="1026" width="77.625" style="44" bestFit="1" customWidth="1"/>
    <col min="1027" max="1027" width="10.375" style="44" bestFit="1" customWidth="1"/>
    <col min="1028" max="1033" width="19.375" style="44" bestFit="1" customWidth="1"/>
    <col min="1034" max="1280" width="30.5" style="44"/>
    <col min="1281" max="1281" width="10.375" style="44" bestFit="1" customWidth="1"/>
    <col min="1282" max="1282" width="77.625" style="44" bestFit="1" customWidth="1"/>
    <col min="1283" max="1283" width="10.375" style="44" bestFit="1" customWidth="1"/>
    <col min="1284" max="1289" width="19.375" style="44" bestFit="1" customWidth="1"/>
    <col min="1290" max="1536" width="30.5" style="44"/>
    <col min="1537" max="1537" width="10.375" style="44" bestFit="1" customWidth="1"/>
    <col min="1538" max="1538" width="77.625" style="44" bestFit="1" customWidth="1"/>
    <col min="1539" max="1539" width="10.375" style="44" bestFit="1" customWidth="1"/>
    <col min="1540" max="1545" width="19.375" style="44" bestFit="1" customWidth="1"/>
    <col min="1546" max="1792" width="30.5" style="44"/>
    <col min="1793" max="1793" width="10.375" style="44" bestFit="1" customWidth="1"/>
    <col min="1794" max="1794" width="77.625" style="44" bestFit="1" customWidth="1"/>
    <col min="1795" max="1795" width="10.375" style="44" bestFit="1" customWidth="1"/>
    <col min="1796" max="1801" width="19.375" style="44" bestFit="1" customWidth="1"/>
    <col min="1802" max="2048" width="30.5" style="44"/>
    <col min="2049" max="2049" width="10.375" style="44" bestFit="1" customWidth="1"/>
    <col min="2050" max="2050" width="77.625" style="44" bestFit="1" customWidth="1"/>
    <col min="2051" max="2051" width="10.375" style="44" bestFit="1" customWidth="1"/>
    <col min="2052" max="2057" width="19.375" style="44" bestFit="1" customWidth="1"/>
    <col min="2058" max="2304" width="30.5" style="44"/>
    <col min="2305" max="2305" width="10.375" style="44" bestFit="1" customWidth="1"/>
    <col min="2306" max="2306" width="77.625" style="44" bestFit="1" customWidth="1"/>
    <col min="2307" max="2307" width="10.375" style="44" bestFit="1" customWidth="1"/>
    <col min="2308" max="2313" width="19.375" style="44" bestFit="1" customWidth="1"/>
    <col min="2314" max="2560" width="30.5" style="44"/>
    <col min="2561" max="2561" width="10.375" style="44" bestFit="1" customWidth="1"/>
    <col min="2562" max="2562" width="77.625" style="44" bestFit="1" customWidth="1"/>
    <col min="2563" max="2563" width="10.375" style="44" bestFit="1" customWidth="1"/>
    <col min="2564" max="2569" width="19.375" style="44" bestFit="1" customWidth="1"/>
    <col min="2570" max="2816" width="30.5" style="44"/>
    <col min="2817" max="2817" width="10.375" style="44" bestFit="1" customWidth="1"/>
    <col min="2818" max="2818" width="77.625" style="44" bestFit="1" customWidth="1"/>
    <col min="2819" max="2819" width="10.375" style="44" bestFit="1" customWidth="1"/>
    <col min="2820" max="2825" width="19.375" style="44" bestFit="1" customWidth="1"/>
    <col min="2826" max="3072" width="30.5" style="44"/>
    <col min="3073" max="3073" width="10.375" style="44" bestFit="1" customWidth="1"/>
    <col min="3074" max="3074" width="77.625" style="44" bestFit="1" customWidth="1"/>
    <col min="3075" max="3075" width="10.375" style="44" bestFit="1" customWidth="1"/>
    <col min="3076" max="3081" width="19.375" style="44" bestFit="1" customWidth="1"/>
    <col min="3082" max="3328" width="30.5" style="44"/>
    <col min="3329" max="3329" width="10.375" style="44" bestFit="1" customWidth="1"/>
    <col min="3330" max="3330" width="77.625" style="44" bestFit="1" customWidth="1"/>
    <col min="3331" max="3331" width="10.375" style="44" bestFit="1" customWidth="1"/>
    <col min="3332" max="3337" width="19.375" style="44" bestFit="1" customWidth="1"/>
    <col min="3338" max="3584" width="30.5" style="44"/>
    <col min="3585" max="3585" width="10.375" style="44" bestFit="1" customWidth="1"/>
    <col min="3586" max="3586" width="77.625" style="44" bestFit="1" customWidth="1"/>
    <col min="3587" max="3587" width="10.375" style="44" bestFit="1" customWidth="1"/>
    <col min="3588" max="3593" width="19.375" style="44" bestFit="1" customWidth="1"/>
    <col min="3594" max="3840" width="30.5" style="44"/>
    <col min="3841" max="3841" width="10.375" style="44" bestFit="1" customWidth="1"/>
    <col min="3842" max="3842" width="77.625" style="44" bestFit="1" customWidth="1"/>
    <col min="3843" max="3843" width="10.375" style="44" bestFit="1" customWidth="1"/>
    <col min="3844" max="3849" width="19.375" style="44" bestFit="1" customWidth="1"/>
    <col min="3850" max="4096" width="30.5" style="44"/>
    <col min="4097" max="4097" width="10.375" style="44" bestFit="1" customWidth="1"/>
    <col min="4098" max="4098" width="77.625" style="44" bestFit="1" customWidth="1"/>
    <col min="4099" max="4099" width="10.375" style="44" bestFit="1" customWidth="1"/>
    <col min="4100" max="4105" width="19.375" style="44" bestFit="1" customWidth="1"/>
    <col min="4106" max="4352" width="30.5" style="44"/>
    <col min="4353" max="4353" width="10.375" style="44" bestFit="1" customWidth="1"/>
    <col min="4354" max="4354" width="77.625" style="44" bestFit="1" customWidth="1"/>
    <col min="4355" max="4355" width="10.375" style="44" bestFit="1" customWidth="1"/>
    <col min="4356" max="4361" width="19.375" style="44" bestFit="1" customWidth="1"/>
    <col min="4362" max="4608" width="30.5" style="44"/>
    <col min="4609" max="4609" width="10.375" style="44" bestFit="1" customWidth="1"/>
    <col min="4610" max="4610" width="77.625" style="44" bestFit="1" customWidth="1"/>
    <col min="4611" max="4611" width="10.375" style="44" bestFit="1" customWidth="1"/>
    <col min="4612" max="4617" width="19.375" style="44" bestFit="1" customWidth="1"/>
    <col min="4618" max="4864" width="30.5" style="44"/>
    <col min="4865" max="4865" width="10.375" style="44" bestFit="1" customWidth="1"/>
    <col min="4866" max="4866" width="77.625" style="44" bestFit="1" customWidth="1"/>
    <col min="4867" max="4867" width="10.375" style="44" bestFit="1" customWidth="1"/>
    <col min="4868" max="4873" width="19.375" style="44" bestFit="1" customWidth="1"/>
    <col min="4874" max="5120" width="30.5" style="44"/>
    <col min="5121" max="5121" width="10.375" style="44" bestFit="1" customWidth="1"/>
    <col min="5122" max="5122" width="77.625" style="44" bestFit="1" customWidth="1"/>
    <col min="5123" max="5123" width="10.375" style="44" bestFit="1" customWidth="1"/>
    <col min="5124" max="5129" width="19.375" style="44" bestFit="1" customWidth="1"/>
    <col min="5130" max="5376" width="30.5" style="44"/>
    <col min="5377" max="5377" width="10.375" style="44" bestFit="1" customWidth="1"/>
    <col min="5378" max="5378" width="77.625" style="44" bestFit="1" customWidth="1"/>
    <col min="5379" max="5379" width="10.375" style="44" bestFit="1" customWidth="1"/>
    <col min="5380" max="5385" width="19.375" style="44" bestFit="1" customWidth="1"/>
    <col min="5386" max="5632" width="30.5" style="44"/>
    <col min="5633" max="5633" width="10.375" style="44" bestFit="1" customWidth="1"/>
    <col min="5634" max="5634" width="77.625" style="44" bestFit="1" customWidth="1"/>
    <col min="5635" max="5635" width="10.375" style="44" bestFit="1" customWidth="1"/>
    <col min="5636" max="5641" width="19.375" style="44" bestFit="1" customWidth="1"/>
    <col min="5642" max="5888" width="30.5" style="44"/>
    <col min="5889" max="5889" width="10.375" style="44" bestFit="1" customWidth="1"/>
    <col min="5890" max="5890" width="77.625" style="44" bestFit="1" customWidth="1"/>
    <col min="5891" max="5891" width="10.375" style="44" bestFit="1" customWidth="1"/>
    <col min="5892" max="5897" width="19.375" style="44" bestFit="1" customWidth="1"/>
    <col min="5898" max="6144" width="30.5" style="44"/>
    <col min="6145" max="6145" width="10.375" style="44" bestFit="1" customWidth="1"/>
    <col min="6146" max="6146" width="77.625" style="44" bestFit="1" customWidth="1"/>
    <col min="6147" max="6147" width="10.375" style="44" bestFit="1" customWidth="1"/>
    <col min="6148" max="6153" width="19.375" style="44" bestFit="1" customWidth="1"/>
    <col min="6154" max="6400" width="30.5" style="44"/>
    <col min="6401" max="6401" width="10.375" style="44" bestFit="1" customWidth="1"/>
    <col min="6402" max="6402" width="77.625" style="44" bestFit="1" customWidth="1"/>
    <col min="6403" max="6403" width="10.375" style="44" bestFit="1" customWidth="1"/>
    <col min="6404" max="6409" width="19.375" style="44" bestFit="1" customWidth="1"/>
    <col min="6410" max="6656" width="30.5" style="44"/>
    <col min="6657" max="6657" width="10.375" style="44" bestFit="1" customWidth="1"/>
    <col min="6658" max="6658" width="77.625" style="44" bestFit="1" customWidth="1"/>
    <col min="6659" max="6659" width="10.375" style="44" bestFit="1" customWidth="1"/>
    <col min="6660" max="6665" width="19.375" style="44" bestFit="1" customWidth="1"/>
    <col min="6666" max="6912" width="30.5" style="44"/>
    <col min="6913" max="6913" width="10.375" style="44" bestFit="1" customWidth="1"/>
    <col min="6914" max="6914" width="77.625" style="44" bestFit="1" customWidth="1"/>
    <col min="6915" max="6915" width="10.375" style="44" bestFit="1" customWidth="1"/>
    <col min="6916" max="6921" width="19.375" style="44" bestFit="1" customWidth="1"/>
    <col min="6922" max="7168" width="30.5" style="44"/>
    <col min="7169" max="7169" width="10.375" style="44" bestFit="1" customWidth="1"/>
    <col min="7170" max="7170" width="77.625" style="44" bestFit="1" customWidth="1"/>
    <col min="7171" max="7171" width="10.375" style="44" bestFit="1" customWidth="1"/>
    <col min="7172" max="7177" width="19.375" style="44" bestFit="1" customWidth="1"/>
    <col min="7178" max="7424" width="30.5" style="44"/>
    <col min="7425" max="7425" width="10.375" style="44" bestFit="1" customWidth="1"/>
    <col min="7426" max="7426" width="77.625" style="44" bestFit="1" customWidth="1"/>
    <col min="7427" max="7427" width="10.375" style="44" bestFit="1" customWidth="1"/>
    <col min="7428" max="7433" width="19.375" style="44" bestFit="1" customWidth="1"/>
    <col min="7434" max="7680" width="30.5" style="44"/>
    <col min="7681" max="7681" width="10.375" style="44" bestFit="1" customWidth="1"/>
    <col min="7682" max="7682" width="77.625" style="44" bestFit="1" customWidth="1"/>
    <col min="7683" max="7683" width="10.375" style="44" bestFit="1" customWidth="1"/>
    <col min="7684" max="7689" width="19.375" style="44" bestFit="1" customWidth="1"/>
    <col min="7690" max="7936" width="30.5" style="44"/>
    <col min="7937" max="7937" width="10.375" style="44" bestFit="1" customWidth="1"/>
    <col min="7938" max="7938" width="77.625" style="44" bestFit="1" customWidth="1"/>
    <col min="7939" max="7939" width="10.375" style="44" bestFit="1" customWidth="1"/>
    <col min="7940" max="7945" width="19.375" style="44" bestFit="1" customWidth="1"/>
    <col min="7946" max="8192" width="30.5" style="44"/>
    <col min="8193" max="8193" width="10.375" style="44" bestFit="1" customWidth="1"/>
    <col min="8194" max="8194" width="77.625" style="44" bestFit="1" customWidth="1"/>
    <col min="8195" max="8195" width="10.375" style="44" bestFit="1" customWidth="1"/>
    <col min="8196" max="8201" width="19.375" style="44" bestFit="1" customWidth="1"/>
    <col min="8202" max="8448" width="30.5" style="44"/>
    <col min="8449" max="8449" width="10.375" style="44" bestFit="1" customWidth="1"/>
    <col min="8450" max="8450" width="77.625" style="44" bestFit="1" customWidth="1"/>
    <col min="8451" max="8451" width="10.375" style="44" bestFit="1" customWidth="1"/>
    <col min="8452" max="8457" width="19.375" style="44" bestFit="1" customWidth="1"/>
    <col min="8458" max="8704" width="30.5" style="44"/>
    <col min="8705" max="8705" width="10.375" style="44" bestFit="1" customWidth="1"/>
    <col min="8706" max="8706" width="77.625" style="44" bestFit="1" customWidth="1"/>
    <col min="8707" max="8707" width="10.375" style="44" bestFit="1" customWidth="1"/>
    <col min="8708" max="8713" width="19.375" style="44" bestFit="1" customWidth="1"/>
    <col min="8714" max="8960" width="30.5" style="44"/>
    <col min="8961" max="8961" width="10.375" style="44" bestFit="1" customWidth="1"/>
    <col min="8962" max="8962" width="77.625" style="44" bestFit="1" customWidth="1"/>
    <col min="8963" max="8963" width="10.375" style="44" bestFit="1" customWidth="1"/>
    <col min="8964" max="8969" width="19.375" style="44" bestFit="1" customWidth="1"/>
    <col min="8970" max="9216" width="30.5" style="44"/>
    <col min="9217" max="9217" width="10.375" style="44" bestFit="1" customWidth="1"/>
    <col min="9218" max="9218" width="77.625" style="44" bestFit="1" customWidth="1"/>
    <col min="9219" max="9219" width="10.375" style="44" bestFit="1" customWidth="1"/>
    <col min="9220" max="9225" width="19.375" style="44" bestFit="1" customWidth="1"/>
    <col min="9226" max="9472" width="30.5" style="44"/>
    <col min="9473" max="9473" width="10.375" style="44" bestFit="1" customWidth="1"/>
    <col min="9474" max="9474" width="77.625" style="44" bestFit="1" customWidth="1"/>
    <col min="9475" max="9475" width="10.375" style="44" bestFit="1" customWidth="1"/>
    <col min="9476" max="9481" width="19.375" style="44" bestFit="1" customWidth="1"/>
    <col min="9482" max="9728" width="30.5" style="44"/>
    <col min="9729" max="9729" width="10.375" style="44" bestFit="1" customWidth="1"/>
    <col min="9730" max="9730" width="77.625" style="44" bestFit="1" customWidth="1"/>
    <col min="9731" max="9731" width="10.375" style="44" bestFit="1" customWidth="1"/>
    <col min="9732" max="9737" width="19.375" style="44" bestFit="1" customWidth="1"/>
    <col min="9738" max="9984" width="30.5" style="44"/>
    <col min="9985" max="9985" width="10.375" style="44" bestFit="1" customWidth="1"/>
    <col min="9986" max="9986" width="77.625" style="44" bestFit="1" customWidth="1"/>
    <col min="9987" max="9987" width="10.375" style="44" bestFit="1" customWidth="1"/>
    <col min="9988" max="9993" width="19.375" style="44" bestFit="1" customWidth="1"/>
    <col min="9994" max="10240" width="30.5" style="44"/>
    <col min="10241" max="10241" width="10.375" style="44" bestFit="1" customWidth="1"/>
    <col min="10242" max="10242" width="77.625" style="44" bestFit="1" customWidth="1"/>
    <col min="10243" max="10243" width="10.375" style="44" bestFit="1" customWidth="1"/>
    <col min="10244" max="10249" width="19.375" style="44" bestFit="1" customWidth="1"/>
    <col min="10250" max="10496" width="30.5" style="44"/>
    <col min="10497" max="10497" width="10.375" style="44" bestFit="1" customWidth="1"/>
    <col min="10498" max="10498" width="77.625" style="44" bestFit="1" customWidth="1"/>
    <col min="10499" max="10499" width="10.375" style="44" bestFit="1" customWidth="1"/>
    <col min="10500" max="10505" width="19.375" style="44" bestFit="1" customWidth="1"/>
    <col min="10506" max="10752" width="30.5" style="44"/>
    <col min="10753" max="10753" width="10.375" style="44" bestFit="1" customWidth="1"/>
    <col min="10754" max="10754" width="77.625" style="44" bestFit="1" customWidth="1"/>
    <col min="10755" max="10755" width="10.375" style="44" bestFit="1" customWidth="1"/>
    <col min="10756" max="10761" width="19.375" style="44" bestFit="1" customWidth="1"/>
    <col min="10762" max="11008" width="30.5" style="44"/>
    <col min="11009" max="11009" width="10.375" style="44" bestFit="1" customWidth="1"/>
    <col min="11010" max="11010" width="77.625" style="44" bestFit="1" customWidth="1"/>
    <col min="11011" max="11011" width="10.375" style="44" bestFit="1" customWidth="1"/>
    <col min="11012" max="11017" width="19.375" style="44" bestFit="1" customWidth="1"/>
    <col min="11018" max="11264" width="30.5" style="44"/>
    <col min="11265" max="11265" width="10.375" style="44" bestFit="1" customWidth="1"/>
    <col min="11266" max="11266" width="77.625" style="44" bestFit="1" customWidth="1"/>
    <col min="11267" max="11267" width="10.375" style="44" bestFit="1" customWidth="1"/>
    <col min="11268" max="11273" width="19.375" style="44" bestFit="1" customWidth="1"/>
    <col min="11274" max="11520" width="30.5" style="44"/>
    <col min="11521" max="11521" width="10.375" style="44" bestFit="1" customWidth="1"/>
    <col min="11522" max="11522" width="77.625" style="44" bestFit="1" customWidth="1"/>
    <col min="11523" max="11523" width="10.375" style="44" bestFit="1" customWidth="1"/>
    <col min="11524" max="11529" width="19.375" style="44" bestFit="1" customWidth="1"/>
    <col min="11530" max="11776" width="30.5" style="44"/>
    <col min="11777" max="11777" width="10.375" style="44" bestFit="1" customWidth="1"/>
    <col min="11778" max="11778" width="77.625" style="44" bestFit="1" customWidth="1"/>
    <col min="11779" max="11779" width="10.375" style="44" bestFit="1" customWidth="1"/>
    <col min="11780" max="11785" width="19.375" style="44" bestFit="1" customWidth="1"/>
    <col min="11786" max="12032" width="30.5" style="44"/>
    <col min="12033" max="12033" width="10.375" style="44" bestFit="1" customWidth="1"/>
    <col min="12034" max="12034" width="77.625" style="44" bestFit="1" customWidth="1"/>
    <col min="12035" max="12035" width="10.375" style="44" bestFit="1" customWidth="1"/>
    <col min="12036" max="12041" width="19.375" style="44" bestFit="1" customWidth="1"/>
    <col min="12042" max="12288" width="30.5" style="44"/>
    <col min="12289" max="12289" width="10.375" style="44" bestFit="1" customWidth="1"/>
    <col min="12290" max="12290" width="77.625" style="44" bestFit="1" customWidth="1"/>
    <col min="12291" max="12291" width="10.375" style="44" bestFit="1" customWidth="1"/>
    <col min="12292" max="12297" width="19.375" style="44" bestFit="1" customWidth="1"/>
    <col min="12298" max="12544" width="30.5" style="44"/>
    <col min="12545" max="12545" width="10.375" style="44" bestFit="1" customWidth="1"/>
    <col min="12546" max="12546" width="77.625" style="44" bestFit="1" customWidth="1"/>
    <col min="12547" max="12547" width="10.375" style="44" bestFit="1" customWidth="1"/>
    <col min="12548" max="12553" width="19.375" style="44" bestFit="1" customWidth="1"/>
    <col min="12554" max="12800" width="30.5" style="44"/>
    <col min="12801" max="12801" width="10.375" style="44" bestFit="1" customWidth="1"/>
    <col min="12802" max="12802" width="77.625" style="44" bestFit="1" customWidth="1"/>
    <col min="12803" max="12803" width="10.375" style="44" bestFit="1" customWidth="1"/>
    <col min="12804" max="12809" width="19.375" style="44" bestFit="1" customWidth="1"/>
    <col min="12810" max="13056" width="30.5" style="44"/>
    <col min="13057" max="13057" width="10.375" style="44" bestFit="1" customWidth="1"/>
    <col min="13058" max="13058" width="77.625" style="44" bestFit="1" customWidth="1"/>
    <col min="13059" max="13059" width="10.375" style="44" bestFit="1" customWidth="1"/>
    <col min="13060" max="13065" width="19.375" style="44" bestFit="1" customWidth="1"/>
    <col min="13066" max="13312" width="30.5" style="44"/>
    <col min="13313" max="13313" width="10.375" style="44" bestFit="1" customWidth="1"/>
    <col min="13314" max="13314" width="77.625" style="44" bestFit="1" customWidth="1"/>
    <col min="13315" max="13315" width="10.375" style="44" bestFit="1" customWidth="1"/>
    <col min="13316" max="13321" width="19.375" style="44" bestFit="1" customWidth="1"/>
    <col min="13322" max="13568" width="30.5" style="44"/>
    <col min="13569" max="13569" width="10.375" style="44" bestFit="1" customWidth="1"/>
    <col min="13570" max="13570" width="77.625" style="44" bestFit="1" customWidth="1"/>
    <col min="13571" max="13571" width="10.375" style="44" bestFit="1" customWidth="1"/>
    <col min="13572" max="13577" width="19.375" style="44" bestFit="1" customWidth="1"/>
    <col min="13578" max="13824" width="30.5" style="44"/>
    <col min="13825" max="13825" width="10.375" style="44" bestFit="1" customWidth="1"/>
    <col min="13826" max="13826" width="77.625" style="44" bestFit="1" customWidth="1"/>
    <col min="13827" max="13827" width="10.375" style="44" bestFit="1" customWidth="1"/>
    <col min="13828" max="13833" width="19.375" style="44" bestFit="1" customWidth="1"/>
    <col min="13834" max="14080" width="30.5" style="44"/>
    <col min="14081" max="14081" width="10.375" style="44" bestFit="1" customWidth="1"/>
    <col min="14082" max="14082" width="77.625" style="44" bestFit="1" customWidth="1"/>
    <col min="14083" max="14083" width="10.375" style="44" bestFit="1" customWidth="1"/>
    <col min="14084" max="14089" width="19.375" style="44" bestFit="1" customWidth="1"/>
    <col min="14090" max="14336" width="30.5" style="44"/>
    <col min="14337" max="14337" width="10.375" style="44" bestFit="1" customWidth="1"/>
    <col min="14338" max="14338" width="77.625" style="44" bestFit="1" customWidth="1"/>
    <col min="14339" max="14339" width="10.375" style="44" bestFit="1" customWidth="1"/>
    <col min="14340" max="14345" width="19.375" style="44" bestFit="1" customWidth="1"/>
    <col min="14346" max="14592" width="30.5" style="44"/>
    <col min="14593" max="14593" width="10.375" style="44" bestFit="1" customWidth="1"/>
    <col min="14594" max="14594" width="77.625" style="44" bestFit="1" customWidth="1"/>
    <col min="14595" max="14595" width="10.375" style="44" bestFit="1" customWidth="1"/>
    <col min="14596" max="14601" width="19.375" style="44" bestFit="1" customWidth="1"/>
    <col min="14602" max="14848" width="30.5" style="44"/>
    <col min="14849" max="14849" width="10.375" style="44" bestFit="1" customWidth="1"/>
    <col min="14850" max="14850" width="77.625" style="44" bestFit="1" customWidth="1"/>
    <col min="14851" max="14851" width="10.375" style="44" bestFit="1" customWidth="1"/>
    <col min="14852" max="14857" width="19.375" style="44" bestFit="1" customWidth="1"/>
    <col min="14858" max="15104" width="30.5" style="44"/>
    <col min="15105" max="15105" width="10.375" style="44" bestFit="1" customWidth="1"/>
    <col min="15106" max="15106" width="77.625" style="44" bestFit="1" customWidth="1"/>
    <col min="15107" max="15107" width="10.375" style="44" bestFit="1" customWidth="1"/>
    <col min="15108" max="15113" width="19.375" style="44" bestFit="1" customWidth="1"/>
    <col min="15114" max="15360" width="30.5" style="44"/>
    <col min="15361" max="15361" width="10.375" style="44" bestFit="1" customWidth="1"/>
    <col min="15362" max="15362" width="77.625" style="44" bestFit="1" customWidth="1"/>
    <col min="15363" max="15363" width="10.375" style="44" bestFit="1" customWidth="1"/>
    <col min="15364" max="15369" width="19.375" style="44" bestFit="1" customWidth="1"/>
    <col min="15370" max="15616" width="30.5" style="44"/>
    <col min="15617" max="15617" width="10.375" style="44" bestFit="1" customWidth="1"/>
    <col min="15618" max="15618" width="77.625" style="44" bestFit="1" customWidth="1"/>
    <col min="15619" max="15619" width="10.375" style="44" bestFit="1" customWidth="1"/>
    <col min="15620" max="15625" width="19.375" style="44" bestFit="1" customWidth="1"/>
    <col min="15626" max="15872" width="30.5" style="44"/>
    <col min="15873" max="15873" width="10.375" style="44" bestFit="1" customWidth="1"/>
    <col min="15874" max="15874" width="77.625" style="44" bestFit="1" customWidth="1"/>
    <col min="15875" max="15875" width="10.375" style="44" bestFit="1" customWidth="1"/>
    <col min="15876" max="15881" width="19.375" style="44" bestFit="1" customWidth="1"/>
    <col min="15882" max="16128" width="30.5" style="44"/>
    <col min="16129" max="16129" width="10.375" style="44" bestFit="1" customWidth="1"/>
    <col min="16130" max="16130" width="77.625" style="44" bestFit="1" customWidth="1"/>
    <col min="16131" max="16131" width="10.375" style="44" bestFit="1" customWidth="1"/>
    <col min="16132" max="16137" width="19.375" style="44" bestFit="1" customWidth="1"/>
    <col min="16138" max="16384" width="30.5" style="44"/>
  </cols>
  <sheetData>
    <row r="1" spans="1:9" s="42" customFormat="1" ht="42" customHeight="1" x14ac:dyDescent="0.15">
      <c r="A1" s="41" t="s">
        <v>37</v>
      </c>
      <c r="B1" s="42" t="s">
        <v>38</v>
      </c>
      <c r="C1" s="42" t="s">
        <v>39</v>
      </c>
      <c r="D1" s="42" t="s">
        <v>40</v>
      </c>
      <c r="E1" s="42" t="s">
        <v>40</v>
      </c>
      <c r="F1" s="42" t="s">
        <v>40</v>
      </c>
      <c r="G1" s="42" t="s">
        <v>40</v>
      </c>
      <c r="H1" s="42" t="s">
        <v>40</v>
      </c>
      <c r="I1" s="42" t="s">
        <v>40</v>
      </c>
    </row>
    <row r="2" spans="1:9" ht="42" customHeight="1" x14ac:dyDescent="0.15">
      <c r="B2" s="112" t="s">
        <v>41</v>
      </c>
      <c r="C2" s="112"/>
      <c r="D2" s="112"/>
      <c r="E2" s="112"/>
      <c r="F2" s="112"/>
      <c r="G2" s="112"/>
      <c r="H2" s="112"/>
    </row>
    <row r="3" spans="1:9" ht="42" customHeight="1" x14ac:dyDescent="0.15">
      <c r="B3" s="120" t="str">
        <f>数量!B2</f>
        <v>令和7年度　村道0103号線　飯森　村道舗装修繕工事</v>
      </c>
      <c r="C3" s="120"/>
      <c r="D3" s="120"/>
      <c r="E3" s="120"/>
      <c r="F3" s="120" t="s">
        <v>111</v>
      </c>
      <c r="G3" s="120"/>
      <c r="H3" s="120"/>
    </row>
    <row r="4" spans="1:9" ht="42" customHeight="1" x14ac:dyDescent="0.15">
      <c r="B4" s="121"/>
      <c r="C4" s="121"/>
      <c r="D4" s="121"/>
      <c r="E4" s="121"/>
      <c r="F4" s="120"/>
      <c r="G4" s="120"/>
      <c r="H4" s="120"/>
    </row>
    <row r="5" spans="1:9" s="47" customFormat="1" ht="42" customHeight="1" x14ac:dyDescent="0.15">
      <c r="A5" s="45"/>
      <c r="B5" s="46" t="s">
        <v>42</v>
      </c>
      <c r="C5" s="113" t="s">
        <v>43</v>
      </c>
      <c r="D5" s="114"/>
      <c r="E5" s="114"/>
      <c r="F5" s="115"/>
    </row>
    <row r="6" spans="1:9" s="47" customFormat="1" ht="42" customHeight="1" x14ac:dyDescent="0.15">
      <c r="A6" s="45"/>
    </row>
    <row r="7" spans="1:9" s="47" customFormat="1" ht="42" customHeight="1" x14ac:dyDescent="0.15">
      <c r="A7" s="45"/>
      <c r="B7" s="48"/>
      <c r="C7" s="48"/>
      <c r="D7" s="48" t="s">
        <v>44</v>
      </c>
      <c r="E7" s="48" t="s">
        <v>44</v>
      </c>
      <c r="F7" s="48" t="s">
        <v>45</v>
      </c>
      <c r="G7" s="48" t="s">
        <v>44</v>
      </c>
    </row>
    <row r="8" spans="1:9" s="47" customFormat="1" ht="42" customHeight="1" x14ac:dyDescent="0.15">
      <c r="A8" s="45"/>
      <c r="B8" s="49" t="s">
        <v>46</v>
      </c>
      <c r="C8" s="104" t="s">
        <v>47</v>
      </c>
      <c r="D8" s="50" t="s">
        <v>48</v>
      </c>
      <c r="E8" s="49" t="s">
        <v>49</v>
      </c>
      <c r="F8" s="49" t="s">
        <v>50</v>
      </c>
      <c r="G8" s="50" t="s">
        <v>51</v>
      </c>
      <c r="H8" s="49" t="s">
        <v>52</v>
      </c>
    </row>
    <row r="9" spans="1:9" s="47" customFormat="1" ht="42" customHeight="1" x14ac:dyDescent="0.15">
      <c r="A9" s="45"/>
      <c r="B9" s="105" t="s">
        <v>53</v>
      </c>
      <c r="C9" s="105"/>
      <c r="D9" s="51" t="s">
        <v>54</v>
      </c>
      <c r="E9" s="52" t="s">
        <v>55</v>
      </c>
      <c r="F9" s="52"/>
      <c r="G9" s="51" t="s">
        <v>54</v>
      </c>
      <c r="H9" s="52"/>
    </row>
    <row r="10" spans="1:9" s="47" customFormat="1" ht="42" customHeight="1" x14ac:dyDescent="0.15">
      <c r="A10" s="45"/>
      <c r="B10" s="106"/>
      <c r="C10" s="106"/>
      <c r="D10" s="53" t="s">
        <v>56</v>
      </c>
      <c r="E10" s="53" t="s">
        <v>57</v>
      </c>
      <c r="F10" s="53" t="s">
        <v>58</v>
      </c>
      <c r="G10" s="53" t="s">
        <v>59</v>
      </c>
      <c r="H10" s="53"/>
    </row>
    <row r="11" spans="1:9" s="47" customFormat="1" ht="42" customHeight="1" x14ac:dyDescent="0.15">
      <c r="A11" s="45"/>
      <c r="B11" s="54" t="s">
        <v>60</v>
      </c>
      <c r="C11" s="46" t="s">
        <v>44</v>
      </c>
      <c r="D11" s="55">
        <f>基本事項!D11</f>
        <v>430</v>
      </c>
      <c r="E11" s="56">
        <f t="shared" ref="E11:E20" si="0">LOOKUP(B11,B$41:B$58,D$41:D$58)</f>
        <v>3000</v>
      </c>
      <c r="F11" s="57">
        <f>IF(E11=0,"",ROUND(D11/E11,5))</f>
        <v>0.14333000000000001</v>
      </c>
      <c r="G11" s="58">
        <f>IF(I11&lt;100,ROUND(I11,0),ROUND(I11,-1))</f>
        <v>1500</v>
      </c>
      <c r="H11" s="59" t="str">
        <f>IF(D11=0,"",IF(F$21&gt;=1,"標準計上","　D'計上"))</f>
        <v>　D'計上</v>
      </c>
      <c r="I11" s="60">
        <f t="shared" ref="I11:I20" si="1">ROUND(D11*$I$22,0)</f>
        <v>1501</v>
      </c>
    </row>
    <row r="12" spans="1:9" s="47" customFormat="1" ht="42" customHeight="1" x14ac:dyDescent="0.15">
      <c r="A12" s="45"/>
      <c r="B12" s="54" t="s">
        <v>61</v>
      </c>
      <c r="C12" s="46" t="s">
        <v>44</v>
      </c>
      <c r="D12" s="55">
        <f>基本事項!D13</f>
        <v>0</v>
      </c>
      <c r="E12" s="56">
        <f t="shared" si="0"/>
        <v>2500</v>
      </c>
      <c r="F12" s="57">
        <f t="shared" ref="F12:F20" si="2">IF(E12=0,"",ROUND(D12/E12,5))</f>
        <v>0</v>
      </c>
      <c r="G12" s="58">
        <f t="shared" ref="G12:G20" si="3">IF(I12&lt;100,ROUND(I12,0),ROUND(I12,-1))</f>
        <v>0</v>
      </c>
      <c r="H12" s="59" t="str">
        <f t="shared" ref="H12:H20" si="4">IF(D12=0,"",IF(F$21&gt;=1,"標準計上","　D'計上"))</f>
        <v/>
      </c>
      <c r="I12" s="60">
        <f t="shared" si="1"/>
        <v>0</v>
      </c>
    </row>
    <row r="13" spans="1:9" s="47" customFormat="1" ht="42" customHeight="1" x14ac:dyDescent="0.15">
      <c r="A13" s="45"/>
      <c r="B13" s="54" t="s">
        <v>62</v>
      </c>
      <c r="C13" s="46" t="s">
        <v>44</v>
      </c>
      <c r="D13" s="55"/>
      <c r="E13" s="56">
        <f>LOOKUP(B13,B$41:B$58,D$41:D$58)</f>
        <v>0</v>
      </c>
      <c r="F13" s="57" t="str">
        <f t="shared" si="2"/>
        <v/>
      </c>
      <c r="G13" s="54">
        <f t="shared" si="3"/>
        <v>0</v>
      </c>
      <c r="H13" s="59" t="str">
        <f t="shared" si="4"/>
        <v/>
      </c>
      <c r="I13" s="60">
        <f t="shared" si="1"/>
        <v>0</v>
      </c>
    </row>
    <row r="14" spans="1:9" s="47" customFormat="1" ht="42" customHeight="1" x14ac:dyDescent="0.15">
      <c r="A14" s="45"/>
      <c r="B14" s="54" t="s">
        <v>62</v>
      </c>
      <c r="C14" s="46" t="s">
        <v>44</v>
      </c>
      <c r="D14" s="61"/>
      <c r="E14" s="56">
        <f t="shared" si="0"/>
        <v>0</v>
      </c>
      <c r="F14" s="57" t="str">
        <f t="shared" si="2"/>
        <v/>
      </c>
      <c r="G14" s="54">
        <f t="shared" si="3"/>
        <v>0</v>
      </c>
      <c r="H14" s="59" t="str">
        <f t="shared" si="4"/>
        <v/>
      </c>
      <c r="I14" s="60">
        <f t="shared" si="1"/>
        <v>0</v>
      </c>
    </row>
    <row r="15" spans="1:9" s="47" customFormat="1" ht="42" customHeight="1" x14ac:dyDescent="0.15">
      <c r="A15" s="45"/>
      <c r="B15" s="54" t="s">
        <v>62</v>
      </c>
      <c r="C15" s="46" t="s">
        <v>44</v>
      </c>
      <c r="D15" s="61"/>
      <c r="E15" s="56">
        <f t="shared" si="0"/>
        <v>0</v>
      </c>
      <c r="F15" s="57" t="str">
        <f t="shared" si="2"/>
        <v/>
      </c>
      <c r="G15" s="54">
        <f t="shared" si="3"/>
        <v>0</v>
      </c>
      <c r="H15" s="59" t="str">
        <f t="shared" si="4"/>
        <v/>
      </c>
      <c r="I15" s="60">
        <f t="shared" si="1"/>
        <v>0</v>
      </c>
    </row>
    <row r="16" spans="1:9" s="47" customFormat="1" ht="42" customHeight="1" x14ac:dyDescent="0.15">
      <c r="A16" s="45"/>
      <c r="B16" s="54" t="s">
        <v>62</v>
      </c>
      <c r="C16" s="46" t="s">
        <v>44</v>
      </c>
      <c r="D16" s="61"/>
      <c r="E16" s="56">
        <f t="shared" si="0"/>
        <v>0</v>
      </c>
      <c r="F16" s="57" t="str">
        <f t="shared" si="2"/>
        <v/>
      </c>
      <c r="G16" s="54">
        <f t="shared" si="3"/>
        <v>0</v>
      </c>
      <c r="H16" s="59" t="str">
        <f t="shared" si="4"/>
        <v/>
      </c>
      <c r="I16" s="60">
        <f t="shared" si="1"/>
        <v>0</v>
      </c>
    </row>
    <row r="17" spans="1:9" s="47" customFormat="1" ht="42" customHeight="1" x14ac:dyDescent="0.15">
      <c r="A17" s="45"/>
      <c r="B17" s="54" t="s">
        <v>62</v>
      </c>
      <c r="C17" s="46" t="s">
        <v>44</v>
      </c>
      <c r="D17" s="61"/>
      <c r="E17" s="56">
        <f t="shared" si="0"/>
        <v>0</v>
      </c>
      <c r="F17" s="57" t="str">
        <f t="shared" si="2"/>
        <v/>
      </c>
      <c r="G17" s="54">
        <f t="shared" si="3"/>
        <v>0</v>
      </c>
      <c r="H17" s="59" t="str">
        <f t="shared" si="4"/>
        <v/>
      </c>
      <c r="I17" s="60">
        <f t="shared" si="1"/>
        <v>0</v>
      </c>
    </row>
    <row r="18" spans="1:9" s="47" customFormat="1" ht="42" customHeight="1" x14ac:dyDescent="0.15">
      <c r="A18" s="45"/>
      <c r="B18" s="54" t="s">
        <v>62</v>
      </c>
      <c r="C18" s="46" t="s">
        <v>44</v>
      </c>
      <c r="D18" s="61"/>
      <c r="E18" s="56">
        <f t="shared" si="0"/>
        <v>0</v>
      </c>
      <c r="F18" s="57" t="str">
        <f t="shared" si="2"/>
        <v/>
      </c>
      <c r="G18" s="54">
        <f t="shared" si="3"/>
        <v>0</v>
      </c>
      <c r="H18" s="59" t="str">
        <f t="shared" si="4"/>
        <v/>
      </c>
      <c r="I18" s="60">
        <f t="shared" si="1"/>
        <v>0</v>
      </c>
    </row>
    <row r="19" spans="1:9" s="47" customFormat="1" ht="42" customHeight="1" x14ac:dyDescent="0.15">
      <c r="A19" s="45"/>
      <c r="B19" s="54" t="s">
        <v>62</v>
      </c>
      <c r="C19" s="46" t="s">
        <v>44</v>
      </c>
      <c r="D19" s="61"/>
      <c r="E19" s="56">
        <f t="shared" si="0"/>
        <v>0</v>
      </c>
      <c r="F19" s="57" t="str">
        <f t="shared" si="2"/>
        <v/>
      </c>
      <c r="G19" s="54">
        <f t="shared" si="3"/>
        <v>0</v>
      </c>
      <c r="H19" s="59" t="str">
        <f t="shared" si="4"/>
        <v/>
      </c>
      <c r="I19" s="60">
        <f t="shared" si="1"/>
        <v>0</v>
      </c>
    </row>
    <row r="20" spans="1:9" s="47" customFormat="1" ht="42" customHeight="1" x14ac:dyDescent="0.15">
      <c r="A20" s="45"/>
      <c r="B20" s="54" t="s">
        <v>62</v>
      </c>
      <c r="C20" s="46" t="s">
        <v>44</v>
      </c>
      <c r="D20" s="61"/>
      <c r="E20" s="56">
        <f t="shared" si="0"/>
        <v>0</v>
      </c>
      <c r="F20" s="57" t="str">
        <f t="shared" si="2"/>
        <v/>
      </c>
      <c r="G20" s="54">
        <f t="shared" si="3"/>
        <v>0</v>
      </c>
      <c r="H20" s="59" t="str">
        <f t="shared" si="4"/>
        <v/>
      </c>
      <c r="I20" s="60">
        <f t="shared" si="1"/>
        <v>0</v>
      </c>
    </row>
    <row r="21" spans="1:9" s="47" customFormat="1" ht="42" customHeight="1" thickBot="1" x14ac:dyDescent="0.2">
      <c r="A21" s="45"/>
      <c r="B21" s="54" t="s">
        <v>63</v>
      </c>
      <c r="C21" s="46" t="s">
        <v>44</v>
      </c>
      <c r="D21" s="62">
        <f>SUM(D11:D20)</f>
        <v>430</v>
      </c>
      <c r="E21" s="49" t="s">
        <v>64</v>
      </c>
      <c r="F21" s="63">
        <f>SUM(F11:F20)</f>
        <v>0.14333000000000001</v>
      </c>
      <c r="G21" s="62">
        <f>SUM(G11:G20)</f>
        <v>1500</v>
      </c>
      <c r="H21" s="64"/>
      <c r="I21" s="47">
        <v>1</v>
      </c>
    </row>
    <row r="22" spans="1:9" s="47" customFormat="1" ht="42" customHeight="1" thickBot="1" x14ac:dyDescent="0.2">
      <c r="A22" s="45"/>
      <c r="B22" s="107" t="s">
        <v>65</v>
      </c>
      <c r="C22" s="116"/>
      <c r="D22" s="65" t="s">
        <v>66</v>
      </c>
      <c r="E22" s="66">
        <f>IF(F21&lt;=0.5,0.5,IF(F21&lt;=1,1,F21))</f>
        <v>0.5</v>
      </c>
      <c r="F22" s="117" t="str">
        <f>IF(F21=0,"","α＝"&amp;E22&amp;"／"&amp;F21&amp;"＝"&amp;I22)</f>
        <v>α＝0.5／0.14333＝3.49</v>
      </c>
      <c r="G22" s="118"/>
      <c r="H22" s="119"/>
      <c r="I22" s="67">
        <f>IF(F21=0,0,ROUND(E22/F21,2))</f>
        <v>3.49</v>
      </c>
    </row>
    <row r="23" spans="1:9" s="47" customFormat="1" ht="42" customHeight="1" x14ac:dyDescent="0.15">
      <c r="A23" s="45"/>
      <c r="B23" s="68"/>
      <c r="C23" s="68"/>
    </row>
    <row r="24" spans="1:9" s="47" customFormat="1" ht="42" customHeight="1" x14ac:dyDescent="0.15">
      <c r="A24" s="45"/>
      <c r="B24" s="69"/>
    </row>
    <row r="25" spans="1:9" s="47" customFormat="1" ht="42" customHeight="1" x14ac:dyDescent="0.15">
      <c r="A25" s="45"/>
      <c r="B25" s="49" t="s">
        <v>67</v>
      </c>
      <c r="C25" s="104" t="s">
        <v>47</v>
      </c>
      <c r="D25" s="49" t="s">
        <v>48</v>
      </c>
      <c r="E25" s="49" t="s">
        <v>49</v>
      </c>
      <c r="F25" s="49" t="s">
        <v>50</v>
      </c>
      <c r="G25" s="49" t="s">
        <v>51</v>
      </c>
      <c r="H25" s="49" t="s">
        <v>52</v>
      </c>
    </row>
    <row r="26" spans="1:9" s="47" customFormat="1" ht="42" customHeight="1" x14ac:dyDescent="0.15">
      <c r="A26" s="45"/>
      <c r="B26" s="105" t="s">
        <v>53</v>
      </c>
      <c r="C26" s="105"/>
      <c r="D26" s="52" t="s">
        <v>54</v>
      </c>
      <c r="E26" s="52" t="s">
        <v>55</v>
      </c>
      <c r="F26" s="52"/>
      <c r="G26" s="52" t="s">
        <v>54</v>
      </c>
      <c r="H26" s="52"/>
    </row>
    <row r="27" spans="1:9" s="47" customFormat="1" ht="42" customHeight="1" x14ac:dyDescent="0.15">
      <c r="A27" s="45"/>
      <c r="B27" s="106"/>
      <c r="C27" s="106"/>
      <c r="D27" s="53" t="s">
        <v>56</v>
      </c>
      <c r="E27" s="53" t="s">
        <v>57</v>
      </c>
      <c r="F27" s="53" t="s">
        <v>58</v>
      </c>
      <c r="G27" s="53" t="s">
        <v>59</v>
      </c>
      <c r="H27" s="53"/>
    </row>
    <row r="28" spans="1:9" s="47" customFormat="1" ht="42" customHeight="1" x14ac:dyDescent="0.15">
      <c r="A28" s="45"/>
      <c r="B28" s="54" t="s">
        <v>68</v>
      </c>
      <c r="C28" s="46" t="s">
        <v>44</v>
      </c>
      <c r="D28" s="61"/>
      <c r="E28" s="56">
        <f>LOOKUP(B28,B$59:B$61,D$59:D$61)</f>
        <v>0</v>
      </c>
      <c r="F28" s="57" t="str">
        <f>IF(E28=0,"",ROUND(D28/E28,5))</f>
        <v/>
      </c>
      <c r="G28" s="54">
        <f>IF(I28&lt;100,ROUND(I28,0),ROUND(I28,-1))</f>
        <v>0</v>
      </c>
      <c r="H28" s="59" t="str">
        <f>IF(D28=0,"",IF(F$30&gt;=1,"標準計上","　D'計上"))</f>
        <v/>
      </c>
      <c r="I28" s="60">
        <f>ROUND(D28*$I$31,0)</f>
        <v>0</v>
      </c>
    </row>
    <row r="29" spans="1:9" s="47" customFormat="1" ht="42" customHeight="1" x14ac:dyDescent="0.15">
      <c r="A29" s="45"/>
      <c r="B29" s="54" t="s">
        <v>68</v>
      </c>
      <c r="C29" s="46" t="s">
        <v>44</v>
      </c>
      <c r="D29" s="61"/>
      <c r="E29" s="56">
        <f>LOOKUP(B29,B$59:B$61,D$59:D$61)</f>
        <v>0</v>
      </c>
      <c r="F29" s="57" t="str">
        <f>IF(E29=0,"",ROUND(D29/E29,5))</f>
        <v/>
      </c>
      <c r="G29" s="54">
        <f>IF(I29&lt;100,ROUND(I29,0),ROUND(I29,-1))</f>
        <v>0</v>
      </c>
      <c r="H29" s="59" t="str">
        <f>IF(D29=0,"",IF(F$30&gt;=1,"標準計上","　D'計上"))</f>
        <v/>
      </c>
      <c r="I29" s="60">
        <f>ROUND(D29*$I$31,0)</f>
        <v>0</v>
      </c>
    </row>
    <row r="30" spans="1:9" s="47" customFormat="1" ht="42" customHeight="1" x14ac:dyDescent="0.15">
      <c r="A30" s="45"/>
      <c r="B30" s="54" t="s">
        <v>63</v>
      </c>
      <c r="C30" s="46" t="s">
        <v>44</v>
      </c>
      <c r="D30" s="56">
        <f>SUM(D28:D29)</f>
        <v>0</v>
      </c>
      <c r="E30" s="46" t="s">
        <v>64</v>
      </c>
      <c r="F30" s="57">
        <f>SUM(F28:F29)</f>
        <v>0</v>
      </c>
      <c r="G30" s="70">
        <f>SUM(G28:G29)</f>
        <v>0</v>
      </c>
      <c r="H30" s="59"/>
    </row>
    <row r="31" spans="1:9" s="47" customFormat="1" ht="42" customHeight="1" x14ac:dyDescent="0.15">
      <c r="A31" s="45"/>
      <c r="B31" s="107" t="s">
        <v>65</v>
      </c>
      <c r="C31" s="108"/>
      <c r="D31" s="46" t="s">
        <v>66</v>
      </c>
      <c r="E31" s="57">
        <f>IF(F30&lt;=0.5,0.5,IF(F30&lt;=1,1,F30))</f>
        <v>0.5</v>
      </c>
      <c r="F31" s="109" t="str">
        <f>IF(F30=0,"","α＝"&amp;E31&amp;"／"&amp;F30&amp;"＝"&amp;I31)</f>
        <v/>
      </c>
      <c r="G31" s="110"/>
      <c r="H31" s="111"/>
      <c r="I31" s="67">
        <f>IF(F30=0,0,ROUND(E31/F30,2))</f>
        <v>0</v>
      </c>
    </row>
    <row r="32" spans="1:9" s="47" customFormat="1" ht="42" customHeight="1" x14ac:dyDescent="0.15">
      <c r="A32" s="45"/>
      <c r="C32" s="48"/>
      <c r="H32" s="71"/>
    </row>
    <row r="33" spans="1:9" s="47" customFormat="1" ht="42" customHeight="1" x14ac:dyDescent="0.15">
      <c r="A33" s="45"/>
      <c r="C33" s="48"/>
      <c r="D33" s="72"/>
      <c r="E33" s="73"/>
      <c r="F33" s="71"/>
      <c r="G33" s="74"/>
      <c r="H33" s="71"/>
    </row>
    <row r="34" spans="1:9" s="47" customFormat="1" ht="42" customHeight="1" x14ac:dyDescent="0.15">
      <c r="A34" s="45"/>
      <c r="C34" s="48"/>
      <c r="D34" s="72"/>
      <c r="E34" s="73"/>
      <c r="F34" s="71"/>
      <c r="G34" s="74"/>
      <c r="H34" s="71"/>
    </row>
    <row r="35" spans="1:9" s="47" customFormat="1" ht="42" customHeight="1" x14ac:dyDescent="0.15">
      <c r="A35" s="45"/>
      <c r="C35" s="48"/>
      <c r="D35" s="72"/>
      <c r="E35" s="73"/>
      <c r="F35" s="71"/>
      <c r="G35" s="74"/>
      <c r="H35" s="71"/>
    </row>
    <row r="36" spans="1:9" s="47" customFormat="1" ht="42" customHeight="1" x14ac:dyDescent="0.15">
      <c r="A36" s="45"/>
      <c r="I36" s="75"/>
    </row>
    <row r="37" spans="1:9" s="47" customFormat="1" ht="42" customHeight="1" x14ac:dyDescent="0.15">
      <c r="A37" s="45"/>
    </row>
    <row r="38" spans="1:9" s="47" customFormat="1" ht="42" customHeight="1" x14ac:dyDescent="0.15">
      <c r="A38" s="45"/>
    </row>
    <row r="39" spans="1:9" s="47" customFormat="1" ht="42" customHeight="1" x14ac:dyDescent="0.15">
      <c r="A39" s="45"/>
    </row>
    <row r="40" spans="1:9" s="47" customFormat="1" ht="42" customHeight="1" x14ac:dyDescent="0.15">
      <c r="A40" s="45"/>
      <c r="B40" s="76" t="s">
        <v>69</v>
      </c>
      <c r="C40" s="68"/>
      <c r="D40" s="77" t="s">
        <v>70</v>
      </c>
      <c r="E40" s="77" t="s">
        <v>43</v>
      </c>
      <c r="F40" s="77" t="s">
        <v>71</v>
      </c>
      <c r="G40" s="77" t="s">
        <v>72</v>
      </c>
      <c r="H40" s="78" t="s">
        <v>73</v>
      </c>
    </row>
    <row r="41" spans="1:9" s="47" customFormat="1" ht="42" customHeight="1" x14ac:dyDescent="0.15">
      <c r="A41" s="45"/>
      <c r="B41" s="79" t="s">
        <v>74</v>
      </c>
      <c r="E41" s="73"/>
      <c r="H41" s="80"/>
    </row>
    <row r="42" spans="1:9" s="47" customFormat="1" ht="42" customHeight="1" x14ac:dyDescent="0.15">
      <c r="A42" s="45"/>
      <c r="B42" s="79" t="s">
        <v>75</v>
      </c>
      <c r="D42" s="73">
        <f t="shared" ref="D42:D58" si="5">LOOKUP($C$5,E$40:H$40,E42:H42)</f>
        <v>1000</v>
      </c>
      <c r="E42" s="73">
        <v>1000</v>
      </c>
      <c r="F42" s="73">
        <v>950</v>
      </c>
      <c r="G42" s="73">
        <v>1100</v>
      </c>
      <c r="H42" s="81">
        <v>1050</v>
      </c>
    </row>
    <row r="43" spans="1:9" s="47" customFormat="1" ht="42" customHeight="1" x14ac:dyDescent="0.15">
      <c r="A43" s="45"/>
      <c r="B43" s="79" t="s">
        <v>76</v>
      </c>
      <c r="D43" s="73">
        <f t="shared" si="5"/>
        <v>925</v>
      </c>
      <c r="E43" s="73">
        <v>925</v>
      </c>
      <c r="F43" s="73">
        <v>879</v>
      </c>
      <c r="G43" s="73">
        <v>1020</v>
      </c>
      <c r="H43" s="81">
        <v>967</v>
      </c>
    </row>
    <row r="44" spans="1:9" s="47" customFormat="1" ht="42" customHeight="1" x14ac:dyDescent="0.15">
      <c r="A44" s="45"/>
      <c r="B44" s="79" t="s">
        <v>77</v>
      </c>
      <c r="D44" s="73">
        <f t="shared" si="5"/>
        <v>625</v>
      </c>
      <c r="E44" s="73">
        <v>625</v>
      </c>
      <c r="F44" s="73">
        <v>594</v>
      </c>
      <c r="G44" s="73">
        <v>688</v>
      </c>
      <c r="H44" s="81">
        <v>653</v>
      </c>
    </row>
    <row r="45" spans="1:9" s="47" customFormat="1" ht="42" customHeight="1" x14ac:dyDescent="0.15">
      <c r="A45" s="45"/>
      <c r="B45" s="79" t="s">
        <v>78</v>
      </c>
      <c r="D45" s="73">
        <f t="shared" si="5"/>
        <v>550</v>
      </c>
      <c r="E45" s="73">
        <v>550</v>
      </c>
      <c r="F45" s="73">
        <v>523</v>
      </c>
      <c r="G45" s="73">
        <v>605</v>
      </c>
      <c r="H45" s="81">
        <v>575</v>
      </c>
    </row>
    <row r="46" spans="1:9" s="47" customFormat="1" ht="42" customHeight="1" x14ac:dyDescent="0.15">
      <c r="A46" s="45"/>
      <c r="B46" s="79" t="s">
        <v>79</v>
      </c>
      <c r="D46" s="73">
        <f t="shared" si="5"/>
        <v>900</v>
      </c>
      <c r="E46" s="73">
        <v>900</v>
      </c>
      <c r="F46" s="73">
        <v>855</v>
      </c>
      <c r="G46" s="73">
        <v>990</v>
      </c>
      <c r="H46" s="81">
        <v>941</v>
      </c>
    </row>
    <row r="47" spans="1:9" s="47" customFormat="1" ht="42" customHeight="1" x14ac:dyDescent="0.15">
      <c r="A47" s="45"/>
      <c r="B47" s="79" t="s">
        <v>80</v>
      </c>
      <c r="D47" s="73">
        <f t="shared" si="5"/>
        <v>825</v>
      </c>
      <c r="E47" s="73">
        <v>825</v>
      </c>
      <c r="F47" s="73">
        <v>784</v>
      </c>
      <c r="G47" s="73">
        <v>908</v>
      </c>
      <c r="H47" s="81">
        <v>862</v>
      </c>
    </row>
    <row r="48" spans="1:9" s="47" customFormat="1" ht="42" customHeight="1" x14ac:dyDescent="0.15">
      <c r="A48" s="45"/>
      <c r="B48" s="79" t="s">
        <v>81</v>
      </c>
      <c r="D48" s="73">
        <f t="shared" si="5"/>
        <v>550</v>
      </c>
      <c r="E48" s="73">
        <v>550</v>
      </c>
      <c r="F48" s="73">
        <v>523</v>
      </c>
      <c r="G48" s="73">
        <v>605</v>
      </c>
      <c r="H48" s="81">
        <v>575</v>
      </c>
    </row>
    <row r="49" spans="1:8" s="47" customFormat="1" ht="42" customHeight="1" x14ac:dyDescent="0.15">
      <c r="A49" s="45"/>
      <c r="B49" s="79" t="s">
        <v>82</v>
      </c>
      <c r="D49" s="73">
        <f t="shared" si="5"/>
        <v>500</v>
      </c>
      <c r="E49" s="73">
        <v>500</v>
      </c>
      <c r="F49" s="73">
        <v>475</v>
      </c>
      <c r="G49" s="73">
        <v>550</v>
      </c>
      <c r="H49" s="81">
        <v>523</v>
      </c>
    </row>
    <row r="50" spans="1:8" s="47" customFormat="1" ht="42" customHeight="1" x14ac:dyDescent="0.15">
      <c r="A50" s="45"/>
      <c r="B50" s="79" t="s">
        <v>83</v>
      </c>
      <c r="D50" s="73">
        <f t="shared" si="5"/>
        <v>850</v>
      </c>
      <c r="E50" s="73">
        <v>850</v>
      </c>
      <c r="F50" s="73">
        <v>808</v>
      </c>
      <c r="G50" s="73">
        <v>935</v>
      </c>
      <c r="H50" s="81">
        <v>888</v>
      </c>
    </row>
    <row r="51" spans="1:8" s="47" customFormat="1" ht="42" customHeight="1" x14ac:dyDescent="0.15">
      <c r="A51" s="45"/>
      <c r="B51" s="79" t="s">
        <v>84</v>
      </c>
      <c r="D51" s="73">
        <f t="shared" si="5"/>
        <v>775</v>
      </c>
      <c r="E51" s="73">
        <v>775</v>
      </c>
      <c r="F51" s="73">
        <v>736</v>
      </c>
      <c r="G51" s="73">
        <v>853</v>
      </c>
      <c r="H51" s="81">
        <v>810</v>
      </c>
    </row>
    <row r="52" spans="1:8" s="47" customFormat="1" ht="42" customHeight="1" x14ac:dyDescent="0.15">
      <c r="A52" s="45"/>
      <c r="B52" s="79" t="s">
        <v>85</v>
      </c>
      <c r="D52" s="73">
        <f t="shared" si="5"/>
        <v>525</v>
      </c>
      <c r="E52" s="73">
        <v>525</v>
      </c>
      <c r="F52" s="73">
        <v>499</v>
      </c>
      <c r="G52" s="73">
        <v>578</v>
      </c>
      <c r="H52" s="81">
        <v>549</v>
      </c>
    </row>
    <row r="53" spans="1:8" s="47" customFormat="1" ht="42" customHeight="1" x14ac:dyDescent="0.15">
      <c r="A53" s="45"/>
      <c r="B53" s="79" t="s">
        <v>86</v>
      </c>
      <c r="D53" s="73">
        <f t="shared" si="5"/>
        <v>450</v>
      </c>
      <c r="E53" s="73">
        <v>450</v>
      </c>
      <c r="F53" s="73">
        <v>428</v>
      </c>
      <c r="G53" s="73">
        <v>495</v>
      </c>
      <c r="H53" s="81">
        <v>470</v>
      </c>
    </row>
    <row r="54" spans="1:8" s="47" customFormat="1" ht="42" customHeight="1" x14ac:dyDescent="0.15">
      <c r="A54" s="45"/>
      <c r="B54" s="79" t="s">
        <v>87</v>
      </c>
      <c r="D54" s="73">
        <f t="shared" si="5"/>
        <v>400</v>
      </c>
      <c r="E54" s="73">
        <v>400</v>
      </c>
      <c r="F54" s="73">
        <v>380</v>
      </c>
      <c r="G54" s="73">
        <v>440</v>
      </c>
      <c r="H54" s="81">
        <v>418</v>
      </c>
    </row>
    <row r="55" spans="1:8" s="47" customFormat="1" ht="42" customHeight="1" x14ac:dyDescent="0.15">
      <c r="A55" s="45"/>
      <c r="B55" s="79" t="s">
        <v>60</v>
      </c>
      <c r="D55" s="73">
        <f t="shared" si="5"/>
        <v>3000</v>
      </c>
      <c r="E55" s="73">
        <v>3000</v>
      </c>
      <c r="F55" s="73">
        <v>3000</v>
      </c>
      <c r="G55" s="73">
        <v>3830</v>
      </c>
      <c r="H55" s="81">
        <v>3830</v>
      </c>
    </row>
    <row r="56" spans="1:8" s="47" customFormat="1" ht="42" customHeight="1" x14ac:dyDescent="0.15">
      <c r="A56" s="45"/>
      <c r="B56" s="79" t="s">
        <v>61</v>
      </c>
      <c r="D56" s="73">
        <f t="shared" si="5"/>
        <v>2500</v>
      </c>
      <c r="E56" s="73">
        <v>2500</v>
      </c>
      <c r="F56" s="73">
        <v>2500</v>
      </c>
      <c r="G56" s="73">
        <v>3190</v>
      </c>
      <c r="H56" s="81">
        <v>3190</v>
      </c>
    </row>
    <row r="57" spans="1:8" s="47" customFormat="1" ht="42" customHeight="1" x14ac:dyDescent="0.15">
      <c r="A57" s="45"/>
      <c r="B57" s="79" t="s">
        <v>88</v>
      </c>
      <c r="D57" s="73">
        <f t="shared" si="5"/>
        <v>2000</v>
      </c>
      <c r="E57" s="73">
        <v>2000</v>
      </c>
      <c r="F57" s="73">
        <v>2000</v>
      </c>
      <c r="G57" s="73">
        <v>2550</v>
      </c>
      <c r="H57" s="81">
        <v>2550</v>
      </c>
    </row>
    <row r="58" spans="1:8" s="47" customFormat="1" ht="42" customHeight="1" x14ac:dyDescent="0.15">
      <c r="A58" s="45"/>
      <c r="B58" s="82" t="s">
        <v>89</v>
      </c>
      <c r="C58" s="83"/>
      <c r="D58" s="84">
        <f t="shared" si="5"/>
        <v>300</v>
      </c>
      <c r="E58" s="84">
        <v>300</v>
      </c>
      <c r="F58" s="84">
        <v>300</v>
      </c>
      <c r="G58" s="84">
        <v>300</v>
      </c>
      <c r="H58" s="85">
        <v>300</v>
      </c>
    </row>
    <row r="59" spans="1:8" s="47" customFormat="1" ht="42" customHeight="1" x14ac:dyDescent="0.15">
      <c r="A59" s="45"/>
      <c r="B59" s="76" t="s">
        <v>90</v>
      </c>
      <c r="C59" s="68"/>
      <c r="D59" s="68"/>
      <c r="E59" s="68"/>
      <c r="F59" s="68"/>
      <c r="G59" s="68"/>
      <c r="H59" s="86"/>
    </row>
    <row r="60" spans="1:8" s="47" customFormat="1" ht="42" customHeight="1" x14ac:dyDescent="0.15">
      <c r="A60" s="45"/>
      <c r="B60" s="79" t="s">
        <v>91</v>
      </c>
      <c r="D60" s="73">
        <f>LOOKUP($C$5,E$40:H$40,E60:H60)</f>
        <v>600</v>
      </c>
      <c r="E60" s="73">
        <v>600</v>
      </c>
      <c r="F60" s="73">
        <v>600</v>
      </c>
      <c r="G60" s="73">
        <v>600</v>
      </c>
      <c r="H60" s="81">
        <v>600</v>
      </c>
    </row>
    <row r="61" spans="1:8" s="47" customFormat="1" ht="42" customHeight="1" x14ac:dyDescent="0.15">
      <c r="A61" s="45"/>
      <c r="B61" s="82" t="s">
        <v>92</v>
      </c>
      <c r="C61" s="83"/>
      <c r="D61" s="84">
        <f>LOOKUP($C$5,E$40:H$40,E61:H61)</f>
        <v>700</v>
      </c>
      <c r="E61" s="84">
        <v>700</v>
      </c>
      <c r="F61" s="84">
        <v>700</v>
      </c>
      <c r="G61" s="84">
        <v>700</v>
      </c>
      <c r="H61" s="85">
        <v>700</v>
      </c>
    </row>
  </sheetData>
  <mergeCells count="12">
    <mergeCell ref="C25:C27"/>
    <mergeCell ref="B26:B27"/>
    <mergeCell ref="B31:C31"/>
    <mergeCell ref="F31:H31"/>
    <mergeCell ref="B2:H2"/>
    <mergeCell ref="C5:F5"/>
    <mergeCell ref="C8:C10"/>
    <mergeCell ref="B9:B10"/>
    <mergeCell ref="B22:C22"/>
    <mergeCell ref="F22:H22"/>
    <mergeCell ref="B3:E4"/>
    <mergeCell ref="F3:H4"/>
  </mergeCells>
  <phoneticPr fontId="1"/>
  <dataValidations count="3">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C4F157B8-CBD5-4BA9-9132-BF87C95B9AE8}">
      <formula1>$B$59:$B$61</formula1>
    </dataValidation>
    <dataValidation type="list" allowBlank="1" showInputMessage="1" showErrorMessage="1" sqref="B11:B2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xr:uid="{435A7DF2-780A-4185-81BB-81DEE433D763}">
      <formula1>$B$41:$B$58</formula1>
    </dataValidation>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B230EEC1-32DA-4D35-93F6-3A44BDDE4E45}">
      <formula1>$E$40:$H$40</formula1>
    </dataValidation>
  </dataValidations>
  <pageMargins left="0.7" right="0.7" top="0.75" bottom="0.75" header="0.3" footer="0.3"/>
  <pageSetup paperSize="9" scale="48"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32"/>
  <sheetViews>
    <sheetView view="pageBreakPreview" zoomScale="60" zoomScaleNormal="93" workbookViewId="0">
      <selection activeCell="B2" sqref="B2"/>
    </sheetView>
  </sheetViews>
  <sheetFormatPr defaultRowHeight="13.5" x14ac:dyDescent="0.15"/>
  <sheetData>
    <row r="1" spans="2:2" x14ac:dyDescent="0.15">
      <c r="B1" t="s">
        <v>120</v>
      </c>
    </row>
    <row r="32" spans="2:2" x14ac:dyDescent="0.15">
      <c r="B32" t="s">
        <v>93</v>
      </c>
    </row>
  </sheetData>
  <phoneticPr fontId="1"/>
  <pageMargins left="0.7" right="0.7" top="0.75" bottom="0.75" header="0.3" footer="0.3"/>
  <pageSetup paperSize="9" scale="8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vt:lpstr>
      <vt:lpstr>数量</vt:lpstr>
      <vt:lpstr>区画線</vt:lpstr>
      <vt:lpstr>運搬</vt:lpstr>
      <vt:lpstr>運搬!Print_Area</vt:lpstr>
      <vt:lpstr>区画線!Print_Area</vt:lpstr>
      <vt:lpstr>数量!Print_Area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1886</cp:lastModifiedBy>
  <cp:lastPrinted>2025-06-18T07:50:13Z</cp:lastPrinted>
  <dcterms:created xsi:type="dcterms:W3CDTF">2020-11-13T01:29:22Z</dcterms:created>
  <dcterms:modified xsi:type="dcterms:W3CDTF">2025-06-20T05:18:28Z</dcterms:modified>
</cp:coreProperties>
</file>